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'BUF'!$A$1:$K$69</definedName>
    <definedName name="_xlnm.Print_Area" localSheetId="8">'CPT'!$A$1:$K$69</definedName>
    <definedName name="_xlnm.Print_Area" localSheetId="4">'EKU'!$A$1:$K$69</definedName>
    <definedName name="_xlnm.Print_Area" localSheetId="7">'ETH'!$A$1:$K$69</definedName>
    <definedName name="_xlnm.Print_Area" localSheetId="5">'JHB'!$A$1:$K$69</definedName>
    <definedName name="_xlnm.Print_Area" localSheetId="3">'MAN'!$A$1:$K$69</definedName>
    <definedName name="_xlnm.Print_Area" localSheetId="2">'NMA'!$A$1:$K$69</definedName>
    <definedName name="_xlnm.Print_Area" localSheetId="0">'Summary'!$A$1:$K$69</definedName>
    <definedName name="_xlnm.Print_Area" localSheetId="6">'TSH'!$A$1:$K$69</definedName>
  </definedNames>
  <calcPr fullCalcOnLoad="1"/>
</workbook>
</file>

<file path=xl/sharedStrings.xml><?xml version="1.0" encoding="utf-8"?>
<sst xmlns="http://schemas.openxmlformats.org/spreadsheetml/2006/main" count="792" uniqueCount="94">
  <si>
    <t>Eastern Cape: Buffalo City(BUF) - Table A1 Budget Summary for 4th Quarter ended 30 June 2020 (Figures Finalised as at 2020/10/30)</t>
  </si>
  <si>
    <t>Description</t>
  </si>
  <si>
    <t>2016/17</t>
  </si>
  <si>
    <t>2017/18</t>
  </si>
  <si>
    <t>2018/19</t>
  </si>
  <si>
    <t>Current year 2019/20</t>
  </si>
  <si>
    <t>2020/21 Medium Term Revenue &amp; Expenditure Framework</t>
  </si>
  <si>
    <t>R thousands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</si>
  <si>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</si>
  <si>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</si>
  <si>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</si>
  <si>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</si>
  <si>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</si>
  <si>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</si>
  <si>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2020/21</t>
  </si>
  <si>
    <t>Budget Year 2021/22</t>
  </si>
  <si>
    <t>Budget Year 2022/23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</si>
  <si>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</si>
  <si>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</si>
  <si>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</si>
  <si>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</si>
  <si>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</si>
  <si>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</si>
  <si>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</si>
  <si>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</si>
  <si>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</si>
  <si>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Materials and bulk purchases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</si>
  <si>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</si>
  <si>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</si>
  <si>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</si>
  <si>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</si>
  <si>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</si>
  <si>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</si>
  <si>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</si>
  <si>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</si>
  <si>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</si>
  <si>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</si>
  <si>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</si>
  <si>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</si>
  <si>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</si>
  <si>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</si>
  <si>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</si>
  <si>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</si>
  <si>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</si>
  <si>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</si>
  <si>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</si>
  <si>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</si>
  <si>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</si>
  <si>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</si>
  <si>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</si>
  <si>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</si>
  <si>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</si>
  <si>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</si>
  <si>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</si>
  <si>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</si>
  <si>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Depreciation</t>
  </si>
  <si>
    <t>Renewal and Upgrading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</si>
  <si>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</si>
  <si>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</si>
  <si>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</si>
  <si>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</si>
  <si>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</si>
  <si>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</si>
  <si>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</si>
  <si>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</si>
  <si>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</si>
  <si>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</si>
  <si>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</si>
  <si>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</si>
  <si>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</si>
  <si>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</si>
  <si>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</si>
  <si>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</si>
  <si>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</si>
  <si>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</si>
  <si>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Eastern Cape: Nelson Mandela Bay(NMA) - Table A1 Budget Summary for 4th Quarter ended 30 June 2020 (Figures Finalised as at 2020/10/30)</t>
  </si>
  <si>
    <t>Free State: Mangaung(MAN) - Table A1 Budget Summary for 4th Quarter ended 30 June 2020 (Figures Finalised as at 2020/10/30)</t>
  </si>
  <si>
    <t>Gauteng: City of Ekurhuleni(EKU) - Table A1 Budget Summary for 4th Quarter ended 30 June 2020 (Figures Finalised as at 2020/10/30)</t>
  </si>
  <si>
    <t>Gauteng: City of Johannesburg(JHB) - Table A1 Budget Summary for 4th Quarter ended 30 June 2020 (Figures Finalised as at 2020/10/30)</t>
  </si>
  <si>
    <t>Gauteng: City of Tshwane(TSH) - Table A1 Budget Summary for 4th Quarter ended 30 June 2020 (Figures Finalised as at 2020/10/30)</t>
  </si>
  <si>
    <t>Kwazulu-Natal: eThekwini(ETH) - Table A1 Budget Summary for 4th Quarter ended 30 June 2020 (Figures Finalised as at 2020/10/30)</t>
  </si>
  <si>
    <t>Western Cape: Cape Town(CPT) - Table A1 Budget Summary for 4th Quarter ended 30 June 2020 (Figures Finalised as at 2020/10/30)</t>
  </si>
  <si>
    <t>Summary - Table A1 Budget Summary for 4th Quarter ended 30 June 2020 (Figures Finalised as at 2020/10/30)</t>
  </si>
  <si>
    <t>Total Revenue (excluding capital transfers and contributions)</t>
  </si>
  <si>
    <t>Depreciation &amp; asset impairment</t>
  </si>
  <si>
    <t>Transfers and subsidies - capital (monetary allocations) (Nat / Prov Departm Agencies, Households, Non-profit Institutions, Private Enterprises, Public Corporatons, Higher Educ Institutions) &amp; Transfers and subsidies - capital (in-kind - all)</t>
  </si>
  <si>
    <t>Surplus/(Deficit) after capital transfers &amp; contributions</t>
  </si>
  <si>
    <t>Capital expenditure &amp; funds sources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</si>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</sst>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,_);_(* \(#,##0,,\);_(* &quot;–&quot;?_);_(@_)"/>
    <numFmt numFmtId="178" formatCode="_(* #,##0,_);_(* \(#,##0,\);_(* &quot;–&quot;?_);_(@_)"/>
    <numFmt numFmtId="179" formatCode="_ * #,##0_ ;_ * \-#,##0_ ;_ * &quot;-&quot;??_ ;_ @_ "/>
    <numFmt numFmtId="180" formatCode="0.0%;[Red]\(0.0%\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Font="1" applyAlignment="1">
      <alignment/>
    </xf>
    <xf numFmtId="176" fontId="44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80" fontId="5" fillId="0" borderId="0" xfId="59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 applyProtection="1">
      <alignment/>
      <protection/>
    </xf>
    <xf numFmtId="181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1" fontId="5" fillId="0" borderId="21" xfId="0" applyNumberFormat="1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/>
      <protection/>
    </xf>
    <xf numFmtId="181" fontId="5" fillId="0" borderId="22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1" fontId="5" fillId="0" borderId="23" xfId="0" applyNumberFormat="1" applyFont="1" applyFill="1" applyBorder="1" applyAlignment="1" applyProtection="1">
      <alignment/>
      <protection/>
    </xf>
    <xf numFmtId="181" fontId="5" fillId="0" borderId="24" xfId="0" applyNumberFormat="1" applyFont="1" applyFill="1" applyBorder="1" applyAlignment="1" applyProtection="1">
      <alignment/>
      <protection/>
    </xf>
    <xf numFmtId="181" fontId="5" fillId="0" borderId="25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81" fontId="3" fillId="0" borderId="26" xfId="0" applyNumberFormat="1" applyFont="1" applyFill="1" applyBorder="1" applyAlignment="1" applyProtection="1">
      <alignment vertical="top"/>
      <protection/>
    </xf>
    <xf numFmtId="181" fontId="3" fillId="0" borderId="27" xfId="0" applyNumberFormat="1" applyFont="1" applyFill="1" applyBorder="1" applyAlignment="1" applyProtection="1">
      <alignment vertical="top"/>
      <protection/>
    </xf>
    <xf numFmtId="181" fontId="3" fillId="0" borderId="28" xfId="0" applyNumberFormat="1" applyFont="1" applyFill="1" applyBorder="1" applyAlignment="1" applyProtection="1">
      <alignment vertical="top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181" fontId="3" fillId="0" borderId="27" xfId="0" applyNumberFormat="1" applyFont="1" applyFill="1" applyBorder="1" applyAlignment="1" applyProtection="1">
      <alignment/>
      <protection/>
    </xf>
    <xf numFmtId="181" fontId="3" fillId="0" borderId="28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81" fontId="3" fillId="0" borderId="32" xfId="0" applyNumberFormat="1" applyFont="1" applyFill="1" applyBorder="1" applyAlignment="1" applyProtection="1">
      <alignment/>
      <protection/>
    </xf>
    <xf numFmtId="181" fontId="3" fillId="0" borderId="33" xfId="0" applyNumberFormat="1" applyFont="1" applyFill="1" applyBorder="1" applyAlignment="1" applyProtection="1">
      <alignment/>
      <protection/>
    </xf>
    <xf numFmtId="181" fontId="3" fillId="0" borderId="34" xfId="0" applyNumberFormat="1" applyFont="1" applyFill="1" applyBorder="1" applyAlignment="1" applyProtection="1">
      <alignment/>
      <protection/>
    </xf>
    <xf numFmtId="181" fontId="3" fillId="0" borderId="35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wrapText="1" indent="1"/>
      <protection/>
    </xf>
    <xf numFmtId="181" fontId="5" fillId="0" borderId="24" xfId="0" applyNumberFormat="1" applyFont="1" applyFill="1" applyBorder="1" applyAlignment="1" applyProtection="1">
      <alignment horizontal="left" vertical="top" wrapText="1"/>
      <protection/>
    </xf>
    <xf numFmtId="181" fontId="5" fillId="0" borderId="10" xfId="0" applyNumberFormat="1" applyFont="1" applyFill="1" applyBorder="1" applyAlignment="1" applyProtection="1">
      <alignment horizontal="left" vertical="top" wrapText="1"/>
      <protection/>
    </xf>
    <xf numFmtId="181" fontId="5" fillId="0" borderId="23" xfId="0" applyNumberFormat="1" applyFont="1" applyFill="1" applyBorder="1" applyAlignment="1" applyProtection="1">
      <alignment horizontal="left" vertical="top" wrapText="1"/>
      <protection/>
    </xf>
    <xf numFmtId="181" fontId="5" fillId="0" borderId="25" xfId="0" applyNumberFormat="1" applyFont="1" applyFill="1" applyBorder="1" applyAlignment="1" applyProtection="1">
      <alignment horizontal="left" vertical="top" wrapText="1"/>
      <protection/>
    </xf>
    <xf numFmtId="181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Font="1" applyBorder="1" applyAlignment="1" applyProtection="1">
      <alignment horizontal="left" wrapText="1" indent="1"/>
      <protection/>
    </xf>
    <xf numFmtId="181" fontId="5" fillId="0" borderId="36" xfId="0" applyNumberFormat="1" applyFont="1" applyFill="1" applyBorder="1" applyAlignment="1" applyProtection="1">
      <alignment/>
      <protection/>
    </xf>
    <xf numFmtId="181" fontId="5" fillId="0" borderId="37" xfId="0" applyNumberFormat="1" applyFont="1" applyFill="1" applyBorder="1" applyAlignment="1" applyProtection="1">
      <alignment/>
      <protection/>
    </xf>
    <xf numFmtId="181" fontId="5" fillId="0" borderId="38" xfId="0" applyNumberFormat="1" applyFont="1" applyFill="1" applyBorder="1" applyAlignment="1" applyProtection="1">
      <alignment/>
      <protection/>
    </xf>
    <xf numFmtId="181" fontId="5" fillId="0" borderId="39" xfId="0" applyNumberFormat="1" applyFont="1" applyFill="1" applyBorder="1" applyAlignment="1" applyProtection="1">
      <alignment/>
      <protection/>
    </xf>
    <xf numFmtId="181" fontId="5" fillId="0" borderId="40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81" fontId="3" fillId="0" borderId="32" xfId="0" applyNumberFormat="1" applyFont="1" applyFill="1" applyBorder="1" applyAlignment="1" applyProtection="1">
      <alignment vertical="top"/>
      <protection/>
    </xf>
    <xf numFmtId="181" fontId="3" fillId="0" borderId="33" xfId="0" applyNumberFormat="1" applyFont="1" applyFill="1" applyBorder="1" applyAlignment="1" applyProtection="1">
      <alignment vertical="top"/>
      <protection/>
    </xf>
    <xf numFmtId="181" fontId="3" fillId="0" borderId="34" xfId="0" applyNumberFormat="1" applyFont="1" applyFill="1" applyBorder="1" applyAlignment="1" applyProtection="1">
      <alignment vertical="top"/>
      <protection/>
    </xf>
    <xf numFmtId="181" fontId="3" fillId="0" borderId="35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81" fontId="5" fillId="0" borderId="41" xfId="0" applyNumberFormat="1" applyFont="1" applyBorder="1" applyAlignment="1" applyProtection="1">
      <alignment/>
      <protection/>
    </xf>
    <xf numFmtId="181" fontId="5" fillId="0" borderId="42" xfId="0" applyNumberFormat="1" applyFont="1" applyBorder="1" applyAlignment="1" applyProtection="1">
      <alignment/>
      <protection/>
    </xf>
    <xf numFmtId="181" fontId="5" fillId="0" borderId="43" xfId="0" applyNumberFormat="1" applyFont="1" applyBorder="1" applyAlignment="1" applyProtection="1">
      <alignment/>
      <protection/>
    </xf>
    <xf numFmtId="181" fontId="5" fillId="0" borderId="44" xfId="0" applyNumberFormat="1" applyFont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1" fontId="3" fillId="0" borderId="21" xfId="0" applyNumberFormat="1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81" fontId="5" fillId="0" borderId="16" xfId="0" applyNumberFormat="1" applyFont="1" applyBorder="1" applyAlignment="1" applyProtection="1">
      <alignment/>
      <protection/>
    </xf>
    <xf numFmtId="181" fontId="5" fillId="0" borderId="17" xfId="0" applyNumberFormat="1" applyFont="1" applyBorder="1" applyAlignment="1" applyProtection="1">
      <alignment/>
      <protection/>
    </xf>
    <xf numFmtId="181" fontId="5" fillId="0" borderId="18" xfId="0" applyNumberFormat="1" applyFont="1" applyBorder="1" applyAlignment="1" applyProtection="1">
      <alignment/>
      <protection/>
    </xf>
    <xf numFmtId="181" fontId="5" fillId="0" borderId="19" xfId="0" applyNumberFormat="1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81" fontId="5" fillId="0" borderId="16" xfId="0" applyNumberFormat="1" applyFont="1" applyFill="1" applyBorder="1" applyAlignment="1" applyProtection="1">
      <alignment/>
      <protection/>
    </xf>
    <xf numFmtId="181" fontId="5" fillId="0" borderId="17" xfId="0" applyNumberFormat="1" applyFont="1" applyFill="1" applyBorder="1" applyAlignment="1" applyProtection="1">
      <alignment/>
      <protection/>
    </xf>
    <xf numFmtId="181" fontId="5" fillId="0" borderId="18" xfId="0" applyNumberFormat="1" applyFont="1" applyFill="1" applyBorder="1" applyAlignment="1" applyProtection="1">
      <alignment/>
      <protection/>
    </xf>
    <xf numFmtId="181" fontId="5" fillId="0" borderId="19" xfId="0" applyNumberFormat="1" applyFont="1" applyFill="1" applyBorder="1" applyAlignment="1" applyProtection="1">
      <alignment/>
      <protection/>
    </xf>
    <xf numFmtId="181" fontId="5" fillId="0" borderId="21" xfId="0" applyNumberFormat="1" applyFont="1" applyFill="1" applyBorder="1" applyAlignment="1" applyProtection="1">
      <alignment/>
      <protection/>
    </xf>
    <xf numFmtId="181" fontId="5" fillId="0" borderId="22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Fill="1" applyBorder="1" applyAlignment="1" applyProtection="1">
      <alignment horizontal="left" indent="1"/>
      <protection/>
    </xf>
    <xf numFmtId="177" fontId="5" fillId="0" borderId="2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22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2"/>
      <protection/>
    </xf>
    <xf numFmtId="179" fontId="5" fillId="0" borderId="21" xfId="42" applyNumberFormat="1" applyFont="1" applyFill="1" applyBorder="1" applyAlignment="1" applyProtection="1">
      <alignment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5" fillId="0" borderId="22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7" fontId="5" fillId="0" borderId="16" xfId="0" applyNumberFormat="1" applyFont="1" applyFill="1" applyBorder="1" applyAlignment="1" applyProtection="1">
      <alignment/>
      <protection/>
    </xf>
    <xf numFmtId="177" fontId="5" fillId="0" borderId="17" xfId="0" applyNumberFormat="1" applyFont="1" applyFill="1" applyBorder="1" applyAlignment="1" applyProtection="1">
      <alignment/>
      <protection/>
    </xf>
    <xf numFmtId="177" fontId="5" fillId="0" borderId="18" xfId="0" applyNumberFormat="1" applyFont="1" applyFill="1" applyBorder="1" applyAlignment="1" applyProtection="1">
      <alignment/>
      <protection/>
    </xf>
    <xf numFmtId="177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36106152807</v>
      </c>
      <c r="C5" s="6">
        <v>34708309766</v>
      </c>
      <c r="D5" s="23">
        <v>24486266219</v>
      </c>
      <c r="E5" s="24">
        <v>49940914123</v>
      </c>
      <c r="F5" s="6">
        <v>50020652139</v>
      </c>
      <c r="G5" s="25">
        <v>50020652139</v>
      </c>
      <c r="H5" s="26">
        <v>49472438158</v>
      </c>
      <c r="I5" s="24">
        <v>50761725849</v>
      </c>
      <c r="J5" s="6">
        <v>53869952077</v>
      </c>
      <c r="K5" s="25">
        <v>57282744283</v>
      </c>
    </row>
    <row r="6" spans="1:11" ht="13.5">
      <c r="A6" s="22" t="s">
        <v>19</v>
      </c>
      <c r="B6" s="6">
        <v>104139139378</v>
      </c>
      <c r="C6" s="6">
        <v>89344271332</v>
      </c>
      <c r="D6" s="23">
        <v>64097158362</v>
      </c>
      <c r="E6" s="24">
        <v>144749862815</v>
      </c>
      <c r="F6" s="6">
        <v>143969624937</v>
      </c>
      <c r="G6" s="25">
        <v>143969624937</v>
      </c>
      <c r="H6" s="26">
        <v>120417366063</v>
      </c>
      <c r="I6" s="24">
        <v>130182820892</v>
      </c>
      <c r="J6" s="6">
        <v>140772542595</v>
      </c>
      <c r="K6" s="25">
        <v>151254641704</v>
      </c>
    </row>
    <row r="7" spans="1:11" ht="13.5">
      <c r="A7" s="22" t="s">
        <v>20</v>
      </c>
      <c r="B7" s="6">
        <v>2902793639</v>
      </c>
      <c r="C7" s="6">
        <v>2576813732</v>
      </c>
      <c r="D7" s="23">
        <v>2047085992</v>
      </c>
      <c r="E7" s="24">
        <v>2620958418</v>
      </c>
      <c r="F7" s="6">
        <v>2771785886</v>
      </c>
      <c r="G7" s="25">
        <v>2771785886</v>
      </c>
      <c r="H7" s="26">
        <v>2859367837</v>
      </c>
      <c r="I7" s="24">
        <v>2104078166</v>
      </c>
      <c r="J7" s="6">
        <v>2187686374</v>
      </c>
      <c r="K7" s="25">
        <v>2301007562</v>
      </c>
    </row>
    <row r="8" spans="1:11" ht="13.5">
      <c r="A8" s="22" t="s">
        <v>21</v>
      </c>
      <c r="B8" s="6">
        <v>28127720460</v>
      </c>
      <c r="C8" s="6">
        <v>22294867954</v>
      </c>
      <c r="D8" s="23">
        <v>13014836923</v>
      </c>
      <c r="E8" s="24">
        <v>28148654454</v>
      </c>
      <c r="F8" s="6">
        <v>35224982413</v>
      </c>
      <c r="G8" s="25">
        <v>35224982413</v>
      </c>
      <c r="H8" s="26">
        <v>31032036970</v>
      </c>
      <c r="I8" s="24">
        <v>34765471171</v>
      </c>
      <c r="J8" s="6">
        <v>36967871876</v>
      </c>
      <c r="K8" s="25">
        <v>39494733186</v>
      </c>
    </row>
    <row r="9" spans="1:11" ht="13.5">
      <c r="A9" s="22" t="s">
        <v>22</v>
      </c>
      <c r="B9" s="6">
        <v>17107608481</v>
      </c>
      <c r="C9" s="6">
        <v>20179187846</v>
      </c>
      <c r="D9" s="23">
        <v>39138896791</v>
      </c>
      <c r="E9" s="24">
        <v>26630124194</v>
      </c>
      <c r="F9" s="6">
        <v>29248307825</v>
      </c>
      <c r="G9" s="25">
        <v>29248307825</v>
      </c>
      <c r="H9" s="26">
        <v>24434498620</v>
      </c>
      <c r="I9" s="24">
        <v>28416223760</v>
      </c>
      <c r="J9" s="6">
        <v>30901126015</v>
      </c>
      <c r="K9" s="25">
        <v>32619085418</v>
      </c>
    </row>
    <row r="10" spans="1:11" ht="25.5">
      <c r="A10" s="27" t="s">
        <v>83</v>
      </c>
      <c r="B10" s="28">
        <f>SUM(B5:B9)</f>
        <v>188383414765</v>
      </c>
      <c r="C10" s="29">
        <f aca="true" t="shared" si="0" ref="C10:K10">SUM(C5:C9)</f>
        <v>169103450630</v>
      </c>
      <c r="D10" s="30">
        <f t="shared" si="0"/>
        <v>142784244287</v>
      </c>
      <c r="E10" s="28">
        <f t="shared" si="0"/>
        <v>252090514004</v>
      </c>
      <c r="F10" s="29">
        <f t="shared" si="0"/>
        <v>261235353200</v>
      </c>
      <c r="G10" s="31">
        <f t="shared" si="0"/>
        <v>261235353200</v>
      </c>
      <c r="H10" s="32">
        <f t="shared" si="0"/>
        <v>228215707648</v>
      </c>
      <c r="I10" s="28">
        <f t="shared" si="0"/>
        <v>246230319838</v>
      </c>
      <c r="J10" s="29">
        <f t="shared" si="0"/>
        <v>264699178937</v>
      </c>
      <c r="K10" s="31">
        <f t="shared" si="0"/>
        <v>282952212153</v>
      </c>
    </row>
    <row r="11" spans="1:11" ht="13.5">
      <c r="A11" s="22" t="s">
        <v>23</v>
      </c>
      <c r="B11" s="6">
        <v>49353850968</v>
      </c>
      <c r="C11" s="6">
        <v>44693105611</v>
      </c>
      <c r="D11" s="23">
        <v>33972006846</v>
      </c>
      <c r="E11" s="24">
        <v>68666213468</v>
      </c>
      <c r="F11" s="6">
        <v>68578781006</v>
      </c>
      <c r="G11" s="25">
        <v>68578781006</v>
      </c>
      <c r="H11" s="26">
        <v>62633187337</v>
      </c>
      <c r="I11" s="24">
        <v>67873047969</v>
      </c>
      <c r="J11" s="6">
        <v>72865469777</v>
      </c>
      <c r="K11" s="25">
        <v>78054563276</v>
      </c>
    </row>
    <row r="12" spans="1:11" ht="13.5">
      <c r="A12" s="22" t="s">
        <v>24</v>
      </c>
      <c r="B12" s="6">
        <v>803220677</v>
      </c>
      <c r="C12" s="6">
        <v>742386303</v>
      </c>
      <c r="D12" s="23">
        <v>552667352</v>
      </c>
      <c r="E12" s="24">
        <v>995613092</v>
      </c>
      <c r="F12" s="6">
        <v>994673115</v>
      </c>
      <c r="G12" s="25">
        <v>994673115</v>
      </c>
      <c r="H12" s="26">
        <v>854873171</v>
      </c>
      <c r="I12" s="24">
        <v>944388220</v>
      </c>
      <c r="J12" s="6">
        <v>1012717320</v>
      </c>
      <c r="K12" s="25">
        <v>1074275167</v>
      </c>
    </row>
    <row r="13" spans="1:11" ht="13.5">
      <c r="A13" s="22" t="s">
        <v>84</v>
      </c>
      <c r="B13" s="6">
        <v>13209595186</v>
      </c>
      <c r="C13" s="6">
        <v>14619888824</v>
      </c>
      <c r="D13" s="23">
        <v>11035370667</v>
      </c>
      <c r="E13" s="24">
        <v>16325517263</v>
      </c>
      <c r="F13" s="6">
        <v>16328468925</v>
      </c>
      <c r="G13" s="25">
        <v>16328468925</v>
      </c>
      <c r="H13" s="26">
        <v>14720433195</v>
      </c>
      <c r="I13" s="24">
        <v>16681008729</v>
      </c>
      <c r="J13" s="6">
        <v>17240942104</v>
      </c>
      <c r="K13" s="25">
        <v>18136061328</v>
      </c>
    </row>
    <row r="14" spans="1:11" ht="13.5">
      <c r="A14" s="22" t="s">
        <v>25</v>
      </c>
      <c r="B14" s="6">
        <v>6646558966</v>
      </c>
      <c r="C14" s="6">
        <v>8224829135</v>
      </c>
      <c r="D14" s="23">
        <v>3341969755</v>
      </c>
      <c r="E14" s="24">
        <v>7631215281</v>
      </c>
      <c r="F14" s="6">
        <v>8617278631</v>
      </c>
      <c r="G14" s="25">
        <v>8617278631</v>
      </c>
      <c r="H14" s="26">
        <v>7205757148</v>
      </c>
      <c r="I14" s="24">
        <v>8709649111</v>
      </c>
      <c r="J14" s="6">
        <v>9602803781</v>
      </c>
      <c r="K14" s="25">
        <v>10367344038</v>
      </c>
    </row>
    <row r="15" spans="1:11" ht="13.5">
      <c r="A15" s="22" t="s">
        <v>26</v>
      </c>
      <c r="B15" s="6">
        <v>66783321672</v>
      </c>
      <c r="C15" s="6">
        <v>57907279704</v>
      </c>
      <c r="D15" s="23">
        <v>40876638979</v>
      </c>
      <c r="E15" s="24">
        <v>85346817043</v>
      </c>
      <c r="F15" s="6">
        <v>81049155994</v>
      </c>
      <c r="G15" s="25">
        <v>81049155994</v>
      </c>
      <c r="H15" s="26">
        <v>75994570951</v>
      </c>
      <c r="I15" s="24">
        <v>82451748949</v>
      </c>
      <c r="J15" s="6">
        <v>88154419641</v>
      </c>
      <c r="K15" s="25">
        <v>94959199907</v>
      </c>
    </row>
    <row r="16" spans="1:11" ht="13.5">
      <c r="A16" s="22" t="s">
        <v>21</v>
      </c>
      <c r="B16" s="6">
        <v>2173015505</v>
      </c>
      <c r="C16" s="6">
        <v>2043707081</v>
      </c>
      <c r="D16" s="23">
        <v>1612374826</v>
      </c>
      <c r="E16" s="24">
        <v>2210388916</v>
      </c>
      <c r="F16" s="6">
        <v>2438752574</v>
      </c>
      <c r="G16" s="25">
        <v>2438752574</v>
      </c>
      <c r="H16" s="26">
        <v>1903697264</v>
      </c>
      <c r="I16" s="24">
        <v>1901974515</v>
      </c>
      <c r="J16" s="6">
        <v>1994463087</v>
      </c>
      <c r="K16" s="25">
        <v>2100346050</v>
      </c>
    </row>
    <row r="17" spans="1:11" ht="13.5">
      <c r="A17" s="22" t="s">
        <v>27</v>
      </c>
      <c r="B17" s="6">
        <v>48536475813</v>
      </c>
      <c r="C17" s="6">
        <v>41061756616</v>
      </c>
      <c r="D17" s="23">
        <v>30900603897</v>
      </c>
      <c r="E17" s="24">
        <v>56124853486</v>
      </c>
      <c r="F17" s="6">
        <v>68231167142</v>
      </c>
      <c r="G17" s="25">
        <v>68231167142</v>
      </c>
      <c r="H17" s="26">
        <v>57844116392</v>
      </c>
      <c r="I17" s="24">
        <v>69559216625</v>
      </c>
      <c r="J17" s="6">
        <v>71937210885</v>
      </c>
      <c r="K17" s="25">
        <v>74849110157</v>
      </c>
    </row>
    <row r="18" spans="1:11" ht="13.5">
      <c r="A18" s="33" t="s">
        <v>28</v>
      </c>
      <c r="B18" s="34">
        <f>SUM(B11:B17)</f>
        <v>187506038787</v>
      </c>
      <c r="C18" s="35">
        <f aca="true" t="shared" si="1" ref="C18:K18">SUM(C11:C17)</f>
        <v>169292953274</v>
      </c>
      <c r="D18" s="36">
        <f t="shared" si="1"/>
        <v>122291632322</v>
      </c>
      <c r="E18" s="34">
        <f t="shared" si="1"/>
        <v>237300618549</v>
      </c>
      <c r="F18" s="35">
        <f t="shared" si="1"/>
        <v>246238277387</v>
      </c>
      <c r="G18" s="37">
        <f t="shared" si="1"/>
        <v>246238277387</v>
      </c>
      <c r="H18" s="38">
        <f t="shared" si="1"/>
        <v>221156635458</v>
      </c>
      <c r="I18" s="34">
        <f t="shared" si="1"/>
        <v>248121034118</v>
      </c>
      <c r="J18" s="35">
        <f t="shared" si="1"/>
        <v>262808026595</v>
      </c>
      <c r="K18" s="37">
        <f t="shared" si="1"/>
        <v>279540899923</v>
      </c>
    </row>
    <row r="19" spans="1:11" ht="13.5">
      <c r="A19" s="33" t="s">
        <v>29</v>
      </c>
      <c r="B19" s="39">
        <f>+B10-B18</f>
        <v>877375978</v>
      </c>
      <c r="C19" s="40">
        <f aca="true" t="shared" si="2" ref="C19:K19">+C10-C18</f>
        <v>-189502644</v>
      </c>
      <c r="D19" s="41">
        <f t="shared" si="2"/>
        <v>20492611965</v>
      </c>
      <c r="E19" s="39">
        <f t="shared" si="2"/>
        <v>14789895455</v>
      </c>
      <c r="F19" s="40">
        <f t="shared" si="2"/>
        <v>14997075813</v>
      </c>
      <c r="G19" s="42">
        <f t="shared" si="2"/>
        <v>14997075813</v>
      </c>
      <c r="H19" s="43">
        <f t="shared" si="2"/>
        <v>7059072190</v>
      </c>
      <c r="I19" s="39">
        <f t="shared" si="2"/>
        <v>-1890714280</v>
      </c>
      <c r="J19" s="40">
        <f t="shared" si="2"/>
        <v>1891152342</v>
      </c>
      <c r="K19" s="42">
        <f t="shared" si="2"/>
        <v>3411312230</v>
      </c>
    </row>
    <row r="20" spans="1:11" ht="25.5">
      <c r="A20" s="44" t="s">
        <v>30</v>
      </c>
      <c r="B20" s="45">
        <v>14728436259</v>
      </c>
      <c r="C20" s="46">
        <v>8872240802</v>
      </c>
      <c r="D20" s="47">
        <v>7603652131</v>
      </c>
      <c r="E20" s="45">
        <v>16398030213</v>
      </c>
      <c r="F20" s="46">
        <v>15067257103</v>
      </c>
      <c r="G20" s="48">
        <v>15067257103</v>
      </c>
      <c r="H20" s="49">
        <v>8505268616</v>
      </c>
      <c r="I20" s="45">
        <v>14902325148</v>
      </c>
      <c r="J20" s="46">
        <v>14505165472</v>
      </c>
      <c r="K20" s="48">
        <v>15336383942</v>
      </c>
    </row>
    <row r="21" spans="1:11" ht="63.75">
      <c r="A21" s="50" t="s">
        <v>85</v>
      </c>
      <c r="B21" s="51">
        <v>35732258</v>
      </c>
      <c r="C21" s="52">
        <v>3638883741</v>
      </c>
      <c r="D21" s="53">
        <v>1851487329</v>
      </c>
      <c r="E21" s="51">
        <v>1436499235</v>
      </c>
      <c r="F21" s="52">
        <v>945379629</v>
      </c>
      <c r="G21" s="54">
        <v>945379629</v>
      </c>
      <c r="H21" s="55">
        <v>1300599646</v>
      </c>
      <c r="I21" s="51">
        <v>768174273</v>
      </c>
      <c r="J21" s="52">
        <v>765543204</v>
      </c>
      <c r="K21" s="54">
        <v>840581000</v>
      </c>
    </row>
    <row r="22" spans="1:11" ht="25.5">
      <c r="A22" s="56" t="s">
        <v>86</v>
      </c>
      <c r="B22" s="57">
        <f>SUM(B19:B21)</f>
        <v>15641544495</v>
      </c>
      <c r="C22" s="58">
        <f aca="true" t="shared" si="3" ref="C22:K22">SUM(C19:C21)</f>
        <v>12321621899</v>
      </c>
      <c r="D22" s="59">
        <f t="shared" si="3"/>
        <v>29947751425</v>
      </c>
      <c r="E22" s="57">
        <f t="shared" si="3"/>
        <v>32624424903</v>
      </c>
      <c r="F22" s="58">
        <f t="shared" si="3"/>
        <v>31009712545</v>
      </c>
      <c r="G22" s="60">
        <f t="shared" si="3"/>
        <v>31009712545</v>
      </c>
      <c r="H22" s="61">
        <f t="shared" si="3"/>
        <v>16864940452</v>
      </c>
      <c r="I22" s="57">
        <f t="shared" si="3"/>
        <v>13779785141</v>
      </c>
      <c r="J22" s="58">
        <f t="shared" si="3"/>
        <v>17161861018</v>
      </c>
      <c r="K22" s="60">
        <f t="shared" si="3"/>
        <v>19588277172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-105406358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15641544495</v>
      </c>
      <c r="C24" s="40">
        <f aca="true" t="shared" si="4" ref="C24:K24">SUM(C22:C23)</f>
        <v>12321621899</v>
      </c>
      <c r="D24" s="41">
        <f t="shared" si="4"/>
        <v>29947751425</v>
      </c>
      <c r="E24" s="39">
        <f t="shared" si="4"/>
        <v>32624424903</v>
      </c>
      <c r="F24" s="40">
        <f t="shared" si="4"/>
        <v>31009712545</v>
      </c>
      <c r="G24" s="42">
        <f t="shared" si="4"/>
        <v>31009712545</v>
      </c>
      <c r="H24" s="43">
        <f t="shared" si="4"/>
        <v>16759534094</v>
      </c>
      <c r="I24" s="39">
        <f t="shared" si="4"/>
        <v>13779785141</v>
      </c>
      <c r="J24" s="40">
        <f t="shared" si="4"/>
        <v>17161861018</v>
      </c>
      <c r="K24" s="42">
        <f t="shared" si="4"/>
        <v>19588277172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87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31242257625</v>
      </c>
      <c r="C27" s="7">
        <v>21169615567</v>
      </c>
      <c r="D27" s="69">
        <v>7796883301</v>
      </c>
      <c r="E27" s="70">
        <v>40539919009</v>
      </c>
      <c r="F27" s="7">
        <v>31014934143</v>
      </c>
      <c r="G27" s="71">
        <v>31014934143</v>
      </c>
      <c r="H27" s="72">
        <v>31701825171</v>
      </c>
      <c r="I27" s="70">
        <v>31567403614</v>
      </c>
      <c r="J27" s="7">
        <v>30789486384</v>
      </c>
      <c r="K27" s="71">
        <v>32666780047</v>
      </c>
    </row>
    <row r="28" spans="1:11" ht="13.5">
      <c r="A28" s="73" t="s">
        <v>34</v>
      </c>
      <c r="B28" s="6">
        <v>14629428597</v>
      </c>
      <c r="C28" s="6">
        <v>5532396149</v>
      </c>
      <c r="D28" s="23">
        <v>3741919278</v>
      </c>
      <c r="E28" s="24">
        <v>15866589207</v>
      </c>
      <c r="F28" s="6">
        <v>13639705449</v>
      </c>
      <c r="G28" s="25">
        <v>13639705449</v>
      </c>
      <c r="H28" s="26">
        <v>1783531605</v>
      </c>
      <c r="I28" s="24">
        <v>14236831001</v>
      </c>
      <c r="J28" s="6">
        <v>13539738713</v>
      </c>
      <c r="K28" s="25">
        <v>14336594740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6977307579</v>
      </c>
      <c r="C30" s="6">
        <v>4635802265</v>
      </c>
      <c r="D30" s="23">
        <v>4881189478</v>
      </c>
      <c r="E30" s="24">
        <v>15479438738</v>
      </c>
      <c r="F30" s="6">
        <v>9611571021</v>
      </c>
      <c r="G30" s="25">
        <v>9611571021</v>
      </c>
      <c r="H30" s="26">
        <v>1979614732</v>
      </c>
      <c r="I30" s="24">
        <v>9533302621</v>
      </c>
      <c r="J30" s="6">
        <v>11918221998</v>
      </c>
      <c r="K30" s="25">
        <v>11786236437</v>
      </c>
    </row>
    <row r="31" spans="1:11" ht="13.5">
      <c r="A31" s="22" t="s">
        <v>36</v>
      </c>
      <c r="B31" s="6">
        <v>9635521446</v>
      </c>
      <c r="C31" s="6">
        <v>3292160371</v>
      </c>
      <c r="D31" s="23">
        <v>1280329253</v>
      </c>
      <c r="E31" s="24">
        <v>4819862345</v>
      </c>
      <c r="F31" s="6">
        <v>4085221087</v>
      </c>
      <c r="G31" s="25">
        <v>4085221087</v>
      </c>
      <c r="H31" s="26">
        <v>645512460</v>
      </c>
      <c r="I31" s="24">
        <v>7782132397</v>
      </c>
      <c r="J31" s="6">
        <v>5318563224</v>
      </c>
      <c r="K31" s="25">
        <v>6528258684</v>
      </c>
    </row>
    <row r="32" spans="1:11" ht="13.5">
      <c r="A32" s="33" t="s">
        <v>37</v>
      </c>
      <c r="B32" s="7">
        <f>SUM(B28:B31)</f>
        <v>31242257622</v>
      </c>
      <c r="C32" s="7">
        <f aca="true" t="shared" si="5" ref="C32:K32">SUM(C28:C31)</f>
        <v>13460358785</v>
      </c>
      <c r="D32" s="69">
        <f t="shared" si="5"/>
        <v>9903438009</v>
      </c>
      <c r="E32" s="70">
        <f t="shared" si="5"/>
        <v>36165890290</v>
      </c>
      <c r="F32" s="7">
        <f t="shared" si="5"/>
        <v>27336497557</v>
      </c>
      <c r="G32" s="71">
        <f t="shared" si="5"/>
        <v>27336497557</v>
      </c>
      <c r="H32" s="72">
        <f t="shared" si="5"/>
        <v>4408658797</v>
      </c>
      <c r="I32" s="70">
        <f t="shared" si="5"/>
        <v>31552266019</v>
      </c>
      <c r="J32" s="7">
        <f t="shared" si="5"/>
        <v>30776523935</v>
      </c>
      <c r="K32" s="71">
        <f t="shared" si="5"/>
        <v>32651089861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68741481170</v>
      </c>
      <c r="C35" s="6">
        <v>96532453541</v>
      </c>
      <c r="D35" s="23">
        <v>43567049241</v>
      </c>
      <c r="E35" s="24">
        <v>57032023672</v>
      </c>
      <c r="F35" s="6">
        <v>40488858289</v>
      </c>
      <c r="G35" s="25">
        <v>40488858289</v>
      </c>
      <c r="H35" s="26">
        <v>59492949594</v>
      </c>
      <c r="I35" s="24">
        <v>93504332069</v>
      </c>
      <c r="J35" s="6">
        <v>107927931967</v>
      </c>
      <c r="K35" s="25">
        <v>118124964723</v>
      </c>
    </row>
    <row r="36" spans="1:11" ht="13.5">
      <c r="A36" s="22" t="s">
        <v>40</v>
      </c>
      <c r="B36" s="6">
        <v>309124311378</v>
      </c>
      <c r="C36" s="6">
        <v>246022693695</v>
      </c>
      <c r="D36" s="23">
        <v>185733589781</v>
      </c>
      <c r="E36" s="24">
        <v>267593676191</v>
      </c>
      <c r="F36" s="6">
        <v>184103248266</v>
      </c>
      <c r="G36" s="25">
        <v>184103248266</v>
      </c>
      <c r="H36" s="26">
        <v>186951598744</v>
      </c>
      <c r="I36" s="24">
        <v>194664504586</v>
      </c>
      <c r="J36" s="6">
        <v>201210724028</v>
      </c>
      <c r="K36" s="25">
        <v>198832607647</v>
      </c>
    </row>
    <row r="37" spans="1:11" ht="13.5">
      <c r="A37" s="22" t="s">
        <v>41</v>
      </c>
      <c r="B37" s="6">
        <v>62190677162</v>
      </c>
      <c r="C37" s="6">
        <v>76465129800</v>
      </c>
      <c r="D37" s="23">
        <v>40558335684</v>
      </c>
      <c r="E37" s="24">
        <v>42553190918</v>
      </c>
      <c r="F37" s="6">
        <v>24115124376</v>
      </c>
      <c r="G37" s="25">
        <v>24115124376</v>
      </c>
      <c r="H37" s="26">
        <v>46920743558</v>
      </c>
      <c r="I37" s="24">
        <v>24478221178</v>
      </c>
      <c r="J37" s="6">
        <v>30804712768</v>
      </c>
      <c r="K37" s="25">
        <v>20656207747</v>
      </c>
    </row>
    <row r="38" spans="1:11" ht="13.5">
      <c r="A38" s="22" t="s">
        <v>42</v>
      </c>
      <c r="B38" s="6">
        <v>78640689171</v>
      </c>
      <c r="C38" s="6">
        <v>63157923259</v>
      </c>
      <c r="D38" s="23">
        <v>28194798590</v>
      </c>
      <c r="E38" s="24">
        <v>57926258692</v>
      </c>
      <c r="F38" s="6">
        <v>28812631925</v>
      </c>
      <c r="G38" s="25">
        <v>28812631925</v>
      </c>
      <c r="H38" s="26">
        <v>30233328910</v>
      </c>
      <c r="I38" s="24">
        <v>36094358465</v>
      </c>
      <c r="J38" s="6">
        <v>40822612788</v>
      </c>
      <c r="K38" s="25">
        <v>43889781464</v>
      </c>
    </row>
    <row r="39" spans="1:11" ht="13.5">
      <c r="A39" s="22" t="s">
        <v>43</v>
      </c>
      <c r="B39" s="6">
        <v>237034426215</v>
      </c>
      <c r="C39" s="6">
        <v>190904341704</v>
      </c>
      <c r="D39" s="23">
        <v>130637685377</v>
      </c>
      <c r="E39" s="24">
        <v>210235937722</v>
      </c>
      <c r="F39" s="6">
        <v>158769530513</v>
      </c>
      <c r="G39" s="25">
        <v>158769530513</v>
      </c>
      <c r="H39" s="26">
        <v>152871011943</v>
      </c>
      <c r="I39" s="24">
        <v>222410158476</v>
      </c>
      <c r="J39" s="6">
        <v>229365174863</v>
      </c>
      <c r="K39" s="25">
        <v>242910150255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25394223103</v>
      </c>
      <c r="C42" s="6">
        <v>470628743</v>
      </c>
      <c r="D42" s="23">
        <v>-32917686</v>
      </c>
      <c r="E42" s="24">
        <v>91305952200</v>
      </c>
      <c r="F42" s="6">
        <v>93699710084</v>
      </c>
      <c r="G42" s="25">
        <v>93699710084</v>
      </c>
      <c r="H42" s="26">
        <v>60721268197</v>
      </c>
      <c r="I42" s="24">
        <v>169575593970</v>
      </c>
      <c r="J42" s="6">
        <v>187468611191</v>
      </c>
      <c r="K42" s="25">
        <v>206222260709</v>
      </c>
    </row>
    <row r="43" spans="1:11" ht="13.5">
      <c r="A43" s="22" t="s">
        <v>46</v>
      </c>
      <c r="B43" s="6">
        <v>-31014107766</v>
      </c>
      <c r="C43" s="6">
        <v>-7639505882</v>
      </c>
      <c r="D43" s="23">
        <v>3303885283</v>
      </c>
      <c r="E43" s="24">
        <v>-10825425680</v>
      </c>
      <c r="F43" s="6">
        <v>-4153474686</v>
      </c>
      <c r="G43" s="25">
        <v>-4153474686</v>
      </c>
      <c r="H43" s="26">
        <v>-675545864</v>
      </c>
      <c r="I43" s="24">
        <v>-14179713302</v>
      </c>
      <c r="J43" s="6">
        <v>-9681705679</v>
      </c>
      <c r="K43" s="25">
        <v>-12713875187</v>
      </c>
    </row>
    <row r="44" spans="1:11" ht="13.5">
      <c r="A44" s="22" t="s">
        <v>47</v>
      </c>
      <c r="B44" s="6">
        <v>1600956907</v>
      </c>
      <c r="C44" s="6">
        <v>2657899094</v>
      </c>
      <c r="D44" s="23">
        <v>302572200</v>
      </c>
      <c r="E44" s="24">
        <v>2697181680</v>
      </c>
      <c r="F44" s="6">
        <v>-91007575</v>
      </c>
      <c r="G44" s="25">
        <v>-91007575</v>
      </c>
      <c r="H44" s="26">
        <v>-1814840957</v>
      </c>
      <c r="I44" s="24">
        <v>5898472978</v>
      </c>
      <c r="J44" s="6">
        <v>7401938648</v>
      </c>
      <c r="K44" s="25">
        <v>5961128770</v>
      </c>
    </row>
    <row r="45" spans="1:11" ht="13.5">
      <c r="A45" s="33" t="s">
        <v>48</v>
      </c>
      <c r="B45" s="7">
        <v>25174977269</v>
      </c>
      <c r="C45" s="7">
        <v>7142241318</v>
      </c>
      <c r="D45" s="69">
        <v>20308632619</v>
      </c>
      <c r="E45" s="70">
        <v>46174481154</v>
      </c>
      <c r="F45" s="7">
        <v>38131473511</v>
      </c>
      <c r="G45" s="71">
        <v>38131473511</v>
      </c>
      <c r="H45" s="72">
        <v>79319997465</v>
      </c>
      <c r="I45" s="70">
        <v>171901675916</v>
      </c>
      <c r="J45" s="7">
        <v>193904745314</v>
      </c>
      <c r="K45" s="71">
        <v>210438983635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35150917871</v>
      </c>
      <c r="C48" s="6">
        <v>29292953717</v>
      </c>
      <c r="D48" s="23">
        <v>23030277825</v>
      </c>
      <c r="E48" s="24">
        <v>32108554800</v>
      </c>
      <c r="F48" s="6">
        <v>28092754509</v>
      </c>
      <c r="G48" s="25">
        <v>28092754509</v>
      </c>
      <c r="H48" s="26">
        <v>20047033852</v>
      </c>
      <c r="I48" s="24">
        <v>97101097859</v>
      </c>
      <c r="J48" s="6">
        <v>108439697894</v>
      </c>
      <c r="K48" s="25">
        <v>120845293344</v>
      </c>
    </row>
    <row r="49" spans="1:11" ht="13.5">
      <c r="A49" s="22" t="s">
        <v>51</v>
      </c>
      <c r="B49" s="6">
        <f>+B75</f>
        <v>13463498351.782623</v>
      </c>
      <c r="C49" s="6">
        <f aca="true" t="shared" si="6" ref="C49:K49">+C75</f>
        <v>76352981565.41693</v>
      </c>
      <c r="D49" s="23">
        <f t="shared" si="6"/>
        <v>49159630577</v>
      </c>
      <c r="E49" s="24">
        <f t="shared" si="6"/>
        <v>45032095272.94633</v>
      </c>
      <c r="F49" s="6">
        <f t="shared" si="6"/>
        <v>30635749617.57955</v>
      </c>
      <c r="G49" s="25">
        <f t="shared" si="6"/>
        <v>30635749617.57955</v>
      </c>
      <c r="H49" s="26">
        <f t="shared" si="6"/>
        <v>27515587044.519104</v>
      </c>
      <c r="I49" s="24">
        <f t="shared" si="6"/>
        <v>36761226597.25682</v>
      </c>
      <c r="J49" s="6">
        <f t="shared" si="6"/>
        <v>40535959811.39819</v>
      </c>
      <c r="K49" s="25">
        <f t="shared" si="6"/>
        <v>41694843006.38115</v>
      </c>
    </row>
    <row r="50" spans="1:11" ht="13.5">
      <c r="A50" s="33" t="s">
        <v>52</v>
      </c>
      <c r="B50" s="7">
        <f>+B48-B49</f>
        <v>21687419519.217377</v>
      </c>
      <c r="C50" s="7">
        <f aca="true" t="shared" si="7" ref="C50:K50">+C48-C49</f>
        <v>-47060027848.41693</v>
      </c>
      <c r="D50" s="69">
        <f t="shared" si="7"/>
        <v>-26129352752</v>
      </c>
      <c r="E50" s="70">
        <f t="shared" si="7"/>
        <v>-12923540472.946327</v>
      </c>
      <c r="F50" s="7">
        <f t="shared" si="7"/>
        <v>-2542995108.5795517</v>
      </c>
      <c r="G50" s="71">
        <f t="shared" si="7"/>
        <v>-2542995108.5795517</v>
      </c>
      <c r="H50" s="72">
        <f t="shared" si="7"/>
        <v>-7468553192.519104</v>
      </c>
      <c r="I50" s="70">
        <f t="shared" si="7"/>
        <v>60339871261.74318</v>
      </c>
      <c r="J50" s="7">
        <f t="shared" si="7"/>
        <v>67903738082.60181</v>
      </c>
      <c r="K50" s="71">
        <f t="shared" si="7"/>
        <v>79150450337.61885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299058433068</v>
      </c>
      <c r="C53" s="6">
        <v>211397614401</v>
      </c>
      <c r="D53" s="23">
        <v>148191675253</v>
      </c>
      <c r="E53" s="24">
        <v>248900836967</v>
      </c>
      <c r="F53" s="6">
        <v>169964703861</v>
      </c>
      <c r="G53" s="25">
        <v>169964703861</v>
      </c>
      <c r="H53" s="26">
        <v>166244156604</v>
      </c>
      <c r="I53" s="24">
        <v>168183639070</v>
      </c>
      <c r="J53" s="6">
        <v>176812109936</v>
      </c>
      <c r="K53" s="25">
        <v>172147150555</v>
      </c>
    </row>
    <row r="54" spans="1:11" ht="13.5">
      <c r="A54" s="22" t="s">
        <v>55</v>
      </c>
      <c r="B54" s="6">
        <v>13209595186</v>
      </c>
      <c r="C54" s="6">
        <v>0</v>
      </c>
      <c r="D54" s="23">
        <v>11032177756</v>
      </c>
      <c r="E54" s="24">
        <v>16284884163</v>
      </c>
      <c r="F54" s="6">
        <v>16248465825</v>
      </c>
      <c r="G54" s="25">
        <v>16248465825</v>
      </c>
      <c r="H54" s="26">
        <v>14596411828</v>
      </c>
      <c r="I54" s="24">
        <v>16600682832</v>
      </c>
      <c r="J54" s="6">
        <v>17157372720</v>
      </c>
      <c r="K54" s="25">
        <v>18049084157</v>
      </c>
    </row>
    <row r="55" spans="1:11" ht="13.5">
      <c r="A55" s="22" t="s">
        <v>56</v>
      </c>
      <c r="B55" s="6">
        <v>15337350199</v>
      </c>
      <c r="C55" s="6">
        <v>10524767352</v>
      </c>
      <c r="D55" s="23">
        <v>-11333595568</v>
      </c>
      <c r="E55" s="24">
        <v>19556244975</v>
      </c>
      <c r="F55" s="6">
        <v>13787211357</v>
      </c>
      <c r="G55" s="25">
        <v>13787211357</v>
      </c>
      <c r="H55" s="26">
        <v>21212701202</v>
      </c>
      <c r="I55" s="24">
        <v>13612879365</v>
      </c>
      <c r="J55" s="6">
        <v>12875221748</v>
      </c>
      <c r="K55" s="25">
        <v>14706035459</v>
      </c>
    </row>
    <row r="56" spans="1:11" ht="13.5">
      <c r="A56" s="22" t="s">
        <v>57</v>
      </c>
      <c r="B56" s="6">
        <v>13242546368</v>
      </c>
      <c r="C56" s="6">
        <v>6712749726</v>
      </c>
      <c r="D56" s="23">
        <v>5767223438</v>
      </c>
      <c r="E56" s="24">
        <v>17701187000</v>
      </c>
      <c r="F56" s="6">
        <v>15202141897</v>
      </c>
      <c r="G56" s="25">
        <v>15202141897</v>
      </c>
      <c r="H56" s="26">
        <v>10116349947</v>
      </c>
      <c r="I56" s="24">
        <v>21986311156</v>
      </c>
      <c r="J56" s="6">
        <v>23787437036</v>
      </c>
      <c r="K56" s="25">
        <v>24588755838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11592387455</v>
      </c>
      <c r="C59" s="6">
        <v>11924136715</v>
      </c>
      <c r="D59" s="23">
        <v>13480556594</v>
      </c>
      <c r="E59" s="24">
        <v>14644479460</v>
      </c>
      <c r="F59" s="6">
        <v>14573510216</v>
      </c>
      <c r="G59" s="25">
        <v>14573510216</v>
      </c>
      <c r="H59" s="26">
        <v>14573509616</v>
      </c>
      <c r="I59" s="24">
        <v>15343235373</v>
      </c>
      <c r="J59" s="6">
        <v>16444146860</v>
      </c>
      <c r="K59" s="25">
        <v>17753371327</v>
      </c>
    </row>
    <row r="60" spans="1:11" ht="13.5">
      <c r="A60" s="90" t="s">
        <v>60</v>
      </c>
      <c r="B60" s="6">
        <v>9530835755</v>
      </c>
      <c r="C60" s="6">
        <v>10217666231</v>
      </c>
      <c r="D60" s="23">
        <v>11223961909</v>
      </c>
      <c r="E60" s="24">
        <v>15292483275</v>
      </c>
      <c r="F60" s="6">
        <v>15346046426</v>
      </c>
      <c r="G60" s="25">
        <v>15346046426</v>
      </c>
      <c r="H60" s="26">
        <v>16000897646</v>
      </c>
      <c r="I60" s="24">
        <v>17130438969</v>
      </c>
      <c r="J60" s="6">
        <v>18385125323</v>
      </c>
      <c r="K60" s="25">
        <v>19740473819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172023</v>
      </c>
      <c r="C62" s="98">
        <v>193602</v>
      </c>
      <c r="D62" s="99">
        <v>233433</v>
      </c>
      <c r="E62" s="97">
        <v>153140</v>
      </c>
      <c r="F62" s="98">
        <v>153140</v>
      </c>
      <c r="G62" s="99">
        <v>153140</v>
      </c>
      <c r="H62" s="100">
        <v>193862</v>
      </c>
      <c r="I62" s="97">
        <v>149178</v>
      </c>
      <c r="J62" s="98">
        <v>148178</v>
      </c>
      <c r="K62" s="99">
        <v>168362</v>
      </c>
    </row>
    <row r="63" spans="1:11" ht="13.5">
      <c r="A63" s="96" t="s">
        <v>63</v>
      </c>
      <c r="B63" s="97">
        <v>304319</v>
      </c>
      <c r="C63" s="98">
        <v>240047</v>
      </c>
      <c r="D63" s="99">
        <v>233944</v>
      </c>
      <c r="E63" s="97">
        <v>227441</v>
      </c>
      <c r="F63" s="98">
        <v>227441</v>
      </c>
      <c r="G63" s="99">
        <v>227441</v>
      </c>
      <c r="H63" s="100">
        <v>362045</v>
      </c>
      <c r="I63" s="97">
        <v>220270</v>
      </c>
      <c r="J63" s="98">
        <v>221137</v>
      </c>
      <c r="K63" s="99">
        <v>317081</v>
      </c>
    </row>
    <row r="64" spans="1:11" ht="13.5">
      <c r="A64" s="96" t="s">
        <v>64</v>
      </c>
      <c r="B64" s="97">
        <v>595288</v>
      </c>
      <c r="C64" s="98">
        <v>639262</v>
      </c>
      <c r="D64" s="99">
        <v>582207</v>
      </c>
      <c r="E64" s="97">
        <v>720795</v>
      </c>
      <c r="F64" s="98">
        <v>719795</v>
      </c>
      <c r="G64" s="99">
        <v>719795</v>
      </c>
      <c r="H64" s="100">
        <v>719795</v>
      </c>
      <c r="I64" s="97">
        <v>718695</v>
      </c>
      <c r="J64" s="98">
        <v>716695</v>
      </c>
      <c r="K64" s="99">
        <v>550705</v>
      </c>
    </row>
    <row r="65" spans="1:11" ht="13.5">
      <c r="A65" s="96" t="s">
        <v>65</v>
      </c>
      <c r="B65" s="97">
        <v>291489</v>
      </c>
      <c r="C65" s="98">
        <v>533537</v>
      </c>
      <c r="D65" s="99">
        <v>572432</v>
      </c>
      <c r="E65" s="97">
        <v>432397</v>
      </c>
      <c r="F65" s="98">
        <v>432397</v>
      </c>
      <c r="G65" s="99">
        <v>432397</v>
      </c>
      <c r="H65" s="100">
        <v>432397</v>
      </c>
      <c r="I65" s="97">
        <v>678397</v>
      </c>
      <c r="J65" s="98">
        <v>678397</v>
      </c>
      <c r="K65" s="99">
        <v>678397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88</v>
      </c>
      <c r="B70" s="5">
        <f>IF(ISERROR(B71/B72),0,(B71/B72))</f>
        <v>0.9170928038283008</v>
      </c>
      <c r="C70" s="5">
        <f aca="true" t="shared" si="8" ref="C70:K70">IF(ISERROR(C71/C72),0,(C71/C72))</f>
        <v>0.002772047054401248</v>
      </c>
      <c r="D70" s="5">
        <f t="shared" si="8"/>
        <v>0</v>
      </c>
      <c r="E70" s="5">
        <f t="shared" si="8"/>
        <v>0.39034923135382255</v>
      </c>
      <c r="F70" s="5">
        <f t="shared" si="8"/>
        <v>0.38608432338384896</v>
      </c>
      <c r="G70" s="5">
        <f t="shared" si="8"/>
        <v>0.38608432338384896</v>
      </c>
      <c r="H70" s="5">
        <f t="shared" si="8"/>
        <v>0.2628317509226495</v>
      </c>
      <c r="I70" s="5">
        <f t="shared" si="8"/>
        <v>0.8700030163940171</v>
      </c>
      <c r="J70" s="5">
        <f t="shared" si="8"/>
        <v>0.8930751601543654</v>
      </c>
      <c r="K70" s="5">
        <f t="shared" si="8"/>
        <v>0.9132187321152766</v>
      </c>
    </row>
    <row r="71" spans="1:11" ht="12.75" hidden="1">
      <c r="A71" s="2" t="s">
        <v>89</v>
      </c>
      <c r="B71" s="2">
        <f>+B83</f>
        <v>142153383273</v>
      </c>
      <c r="C71" s="2">
        <f aca="true" t="shared" si="9" ref="C71:K71">+C83</f>
        <v>392344722</v>
      </c>
      <c r="D71" s="2">
        <f t="shared" si="9"/>
        <v>0</v>
      </c>
      <c r="E71" s="2">
        <f t="shared" si="9"/>
        <v>85056342851</v>
      </c>
      <c r="F71" s="2">
        <f t="shared" si="9"/>
        <v>84862964688</v>
      </c>
      <c r="G71" s="2">
        <f t="shared" si="9"/>
        <v>84862964688</v>
      </c>
      <c r="H71" s="2">
        <f t="shared" si="9"/>
        <v>50161701623</v>
      </c>
      <c r="I71" s="2">
        <f t="shared" si="9"/>
        <v>179679958869</v>
      </c>
      <c r="J71" s="2">
        <f t="shared" si="9"/>
        <v>198793221323</v>
      </c>
      <c r="K71" s="2">
        <f t="shared" si="9"/>
        <v>217502318687</v>
      </c>
    </row>
    <row r="72" spans="1:11" ht="12.75" hidden="1">
      <c r="A72" s="2" t="s">
        <v>90</v>
      </c>
      <c r="B72" s="2">
        <f>+B77</f>
        <v>155004360169</v>
      </c>
      <c r="C72" s="2">
        <f aca="true" t="shared" si="10" ref="C72:K72">+C77</f>
        <v>141536097440</v>
      </c>
      <c r="D72" s="2">
        <f t="shared" si="10"/>
        <v>125276551199</v>
      </c>
      <c r="E72" s="2">
        <f t="shared" si="10"/>
        <v>217898066703</v>
      </c>
      <c r="F72" s="2">
        <f t="shared" si="10"/>
        <v>219804222933</v>
      </c>
      <c r="G72" s="2">
        <f t="shared" si="10"/>
        <v>219804222933</v>
      </c>
      <c r="H72" s="2">
        <f t="shared" si="10"/>
        <v>190850996681</v>
      </c>
      <c r="I72" s="2">
        <f t="shared" si="10"/>
        <v>206527972298</v>
      </c>
      <c r="J72" s="2">
        <f t="shared" si="10"/>
        <v>222594055005</v>
      </c>
      <c r="K72" s="2">
        <f t="shared" si="10"/>
        <v>238171109547</v>
      </c>
    </row>
    <row r="73" spans="1:11" ht="12.75" hidden="1">
      <c r="A73" s="2" t="s">
        <v>91</v>
      </c>
      <c r="B73" s="2">
        <f>+B74</f>
        <v>9771504562.166677</v>
      </c>
      <c r="C73" s="2">
        <f aca="true" t="shared" si="11" ref="C73:K73">+(C78+C80+C81+C82)-(B78+B80+B81+B82)</f>
        <v>33536251300</v>
      </c>
      <c r="D73" s="2">
        <f t="shared" si="11"/>
        <v>-50153522597</v>
      </c>
      <c r="E73" s="2">
        <f t="shared" si="11"/>
        <v>8745183933</v>
      </c>
      <c r="F73" s="2">
        <f>+(F78+F80+F81+F82)-(D78+D80+D81+D82)</f>
        <v>-5705673872</v>
      </c>
      <c r="G73" s="2">
        <f>+(G78+G80+G81+G82)-(D78+D80+D81+D82)</f>
        <v>-5705673872</v>
      </c>
      <c r="H73" s="2">
        <f>+(H78+H80+H81+H82)-(D78+D80+D81+D82)</f>
        <v>25679998039</v>
      </c>
      <c r="I73" s="2">
        <f>+(I78+I80+I81+I82)-(E78+E80+E81+E82)</f>
        <v>-29733133670</v>
      </c>
      <c r="J73" s="2">
        <f t="shared" si="11"/>
        <v>1000212668</v>
      </c>
      <c r="K73" s="2">
        <f t="shared" si="11"/>
        <v>-1004591816</v>
      </c>
    </row>
    <row r="74" spans="1:11" ht="12.75" hidden="1">
      <c r="A74" s="2" t="s">
        <v>92</v>
      </c>
      <c r="B74" s="2">
        <f>+TREND(C74:E74)</f>
        <v>9771504562.166677</v>
      </c>
      <c r="C74" s="2">
        <f>+C73</f>
        <v>33536251300</v>
      </c>
      <c r="D74" s="2">
        <f aca="true" t="shared" si="12" ref="D74:K74">+D73</f>
        <v>-50153522597</v>
      </c>
      <c r="E74" s="2">
        <f t="shared" si="12"/>
        <v>8745183933</v>
      </c>
      <c r="F74" s="2">
        <f t="shared" si="12"/>
        <v>-5705673872</v>
      </c>
      <c r="G74" s="2">
        <f t="shared" si="12"/>
        <v>-5705673872</v>
      </c>
      <c r="H74" s="2">
        <f t="shared" si="12"/>
        <v>25679998039</v>
      </c>
      <c r="I74" s="2">
        <f t="shared" si="12"/>
        <v>-29733133670</v>
      </c>
      <c r="J74" s="2">
        <f t="shared" si="12"/>
        <v>1000212668</v>
      </c>
      <c r="K74" s="2">
        <f t="shared" si="12"/>
        <v>-1004591816</v>
      </c>
    </row>
    <row r="75" spans="1:11" ht="12.75" hidden="1">
      <c r="A75" s="2" t="s">
        <v>93</v>
      </c>
      <c r="B75" s="2">
        <f>+B84-(((B80+B81+B78)*B70)-B79)</f>
        <v>13463498351.782623</v>
      </c>
      <c r="C75" s="2">
        <f aca="true" t="shared" si="13" ref="C75:K75">+C84-(((C80+C81+C78)*C70)-C79)</f>
        <v>76352981565.41693</v>
      </c>
      <c r="D75" s="2">
        <f t="shared" si="13"/>
        <v>49159630577</v>
      </c>
      <c r="E75" s="2">
        <f t="shared" si="13"/>
        <v>45032095272.94633</v>
      </c>
      <c r="F75" s="2">
        <f t="shared" si="13"/>
        <v>30635749617.57955</v>
      </c>
      <c r="G75" s="2">
        <f t="shared" si="13"/>
        <v>30635749617.57955</v>
      </c>
      <c r="H75" s="2">
        <f t="shared" si="13"/>
        <v>27515587044.519104</v>
      </c>
      <c r="I75" s="2">
        <f t="shared" si="13"/>
        <v>36761226597.25682</v>
      </c>
      <c r="J75" s="2">
        <f t="shared" si="13"/>
        <v>40535959811.39819</v>
      </c>
      <c r="K75" s="2">
        <f t="shared" si="13"/>
        <v>41694843006.38115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155004360169</v>
      </c>
      <c r="C77" s="3">
        <v>141536097440</v>
      </c>
      <c r="D77" s="3">
        <v>125276551199</v>
      </c>
      <c r="E77" s="3">
        <v>217898066703</v>
      </c>
      <c r="F77" s="3">
        <v>219804222933</v>
      </c>
      <c r="G77" s="3">
        <v>219804222933</v>
      </c>
      <c r="H77" s="3">
        <v>190850996681</v>
      </c>
      <c r="I77" s="3">
        <v>206527972298</v>
      </c>
      <c r="J77" s="3">
        <v>222594055005</v>
      </c>
      <c r="K77" s="3">
        <v>238171109547</v>
      </c>
    </row>
    <row r="78" spans="1:11" ht="12.75" hidden="1">
      <c r="A78" s="1" t="s">
        <v>67</v>
      </c>
      <c r="B78" s="3">
        <v>280203495</v>
      </c>
      <c r="C78" s="3">
        <v>196847647</v>
      </c>
      <c r="D78" s="3">
        <v>1234401117</v>
      </c>
      <c r="E78" s="3">
        <v>1847191128</v>
      </c>
      <c r="F78" s="3">
        <v>232115009</v>
      </c>
      <c r="G78" s="3">
        <v>232115009</v>
      </c>
      <c r="H78" s="3">
        <v>1239956715</v>
      </c>
      <c r="I78" s="3">
        <v>-2872569670</v>
      </c>
      <c r="J78" s="3">
        <v>-3190954486</v>
      </c>
      <c r="K78" s="3">
        <v>-3332848663</v>
      </c>
    </row>
    <row r="79" spans="1:11" ht="12.75" hidden="1">
      <c r="A79" s="1" t="s">
        <v>68</v>
      </c>
      <c r="B79" s="3">
        <v>48460160675</v>
      </c>
      <c r="C79" s="3">
        <v>58510710111</v>
      </c>
      <c r="D79" s="3">
        <v>31080577696</v>
      </c>
      <c r="E79" s="3">
        <v>32746086142</v>
      </c>
      <c r="F79" s="3">
        <v>15423771766</v>
      </c>
      <c r="G79" s="3">
        <v>15423771766</v>
      </c>
      <c r="H79" s="3">
        <v>37914492004</v>
      </c>
      <c r="I79" s="3">
        <v>17310509539</v>
      </c>
      <c r="J79" s="3">
        <v>18882708347</v>
      </c>
      <c r="K79" s="3">
        <v>19952338605</v>
      </c>
    </row>
    <row r="80" spans="1:11" ht="12.75" hidden="1">
      <c r="A80" s="1" t="s">
        <v>69</v>
      </c>
      <c r="B80" s="3">
        <v>26003319578</v>
      </c>
      <c r="C80" s="3">
        <v>25808469333</v>
      </c>
      <c r="D80" s="3">
        <v>10191492562</v>
      </c>
      <c r="E80" s="3">
        <v>23901205857</v>
      </c>
      <c r="F80" s="3">
        <v>13613966030</v>
      </c>
      <c r="G80" s="3">
        <v>13613966030</v>
      </c>
      <c r="H80" s="3">
        <v>28608493880</v>
      </c>
      <c r="I80" s="3">
        <v>2772857875</v>
      </c>
      <c r="J80" s="3">
        <v>894764196</v>
      </c>
      <c r="K80" s="3">
        <v>3158249226</v>
      </c>
    </row>
    <row r="81" spans="1:11" ht="12.75" hidden="1">
      <c r="A81" s="1" t="s">
        <v>70</v>
      </c>
      <c r="B81" s="3">
        <v>11876914101</v>
      </c>
      <c r="C81" s="3">
        <v>45440567486</v>
      </c>
      <c r="D81" s="3">
        <v>9365776659</v>
      </c>
      <c r="E81" s="3">
        <v>3822247863</v>
      </c>
      <c r="F81" s="3">
        <v>1280831808</v>
      </c>
      <c r="G81" s="3">
        <v>1280831808</v>
      </c>
      <c r="H81" s="3">
        <v>16398161836</v>
      </c>
      <c r="I81" s="3">
        <v>1645535434</v>
      </c>
      <c r="J81" s="3">
        <v>1725205590</v>
      </c>
      <c r="K81" s="3">
        <v>1677830590</v>
      </c>
    </row>
    <row r="82" spans="1:11" ht="12.75" hidden="1">
      <c r="A82" s="1" t="s">
        <v>71</v>
      </c>
      <c r="B82" s="3">
        <v>148325718</v>
      </c>
      <c r="C82" s="3">
        <v>399129726</v>
      </c>
      <c r="D82" s="3">
        <v>899821257</v>
      </c>
      <c r="E82" s="3">
        <v>866030680</v>
      </c>
      <c r="F82" s="3">
        <v>858904876</v>
      </c>
      <c r="G82" s="3">
        <v>858904876</v>
      </c>
      <c r="H82" s="3">
        <v>1124877203</v>
      </c>
      <c r="I82" s="3">
        <v>-842281781</v>
      </c>
      <c r="J82" s="3">
        <v>2274739226</v>
      </c>
      <c r="K82" s="3">
        <v>-804068443</v>
      </c>
    </row>
    <row r="83" spans="1:11" ht="12.75" hidden="1">
      <c r="A83" s="1" t="s">
        <v>72</v>
      </c>
      <c r="B83" s="3">
        <v>142153383273</v>
      </c>
      <c r="C83" s="3">
        <v>392344722</v>
      </c>
      <c r="D83" s="3">
        <v>0</v>
      </c>
      <c r="E83" s="3">
        <v>85056342851</v>
      </c>
      <c r="F83" s="3">
        <v>84862964688</v>
      </c>
      <c r="G83" s="3">
        <v>84862964688</v>
      </c>
      <c r="H83" s="3">
        <v>50161701623</v>
      </c>
      <c r="I83" s="3">
        <v>179679958869</v>
      </c>
      <c r="J83" s="3">
        <v>198793221323</v>
      </c>
      <c r="K83" s="3">
        <v>217502318687</v>
      </c>
    </row>
    <row r="84" spans="1:11" ht="12.75" hidden="1">
      <c r="A84" s="1" t="s">
        <v>73</v>
      </c>
      <c r="B84" s="3">
        <v>0</v>
      </c>
      <c r="C84" s="3">
        <v>18040322808</v>
      </c>
      <c r="D84" s="3">
        <v>18079052881</v>
      </c>
      <c r="E84" s="3">
        <v>23828887618</v>
      </c>
      <c r="F84" s="3">
        <v>21052241763</v>
      </c>
      <c r="G84" s="3">
        <v>21052241763</v>
      </c>
      <c r="H84" s="3">
        <v>1756173160</v>
      </c>
      <c r="I84" s="3">
        <v>20795588287</v>
      </c>
      <c r="J84" s="3">
        <v>21143319212</v>
      </c>
      <c r="K84" s="3">
        <v>23115283249</v>
      </c>
    </row>
    <row r="85" spans="1:11" ht="12.75" hidden="1">
      <c r="A85" s="1" t="s">
        <v>74</v>
      </c>
      <c r="B85" s="3">
        <v>0</v>
      </c>
      <c r="C85" s="3">
        <v>0</v>
      </c>
      <c r="D85" s="3">
        <v>1656733185</v>
      </c>
      <c r="E85" s="3">
        <v>1885625887</v>
      </c>
      <c r="F85" s="3">
        <v>1885625887</v>
      </c>
      <c r="G85" s="3">
        <v>1885625887</v>
      </c>
      <c r="H85" s="3">
        <v>1885625887</v>
      </c>
      <c r="I85" s="3">
        <v>1933794070</v>
      </c>
      <c r="J85" s="3">
        <v>2127173477</v>
      </c>
      <c r="K85" s="3">
        <v>2339890825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858852363</v>
      </c>
      <c r="C5" s="6">
        <v>972422909</v>
      </c>
      <c r="D5" s="23">
        <v>1295502965</v>
      </c>
      <c r="E5" s="24">
        <v>1552050927</v>
      </c>
      <c r="F5" s="6">
        <v>1552050927</v>
      </c>
      <c r="G5" s="25">
        <v>1552050927</v>
      </c>
      <c r="H5" s="26">
        <v>1467399835</v>
      </c>
      <c r="I5" s="24">
        <v>1687667431</v>
      </c>
      <c r="J5" s="6">
        <v>1822680825</v>
      </c>
      <c r="K5" s="25">
        <v>1950268483</v>
      </c>
    </row>
    <row r="6" spans="1:11" ht="13.5">
      <c r="A6" s="22" t="s">
        <v>19</v>
      </c>
      <c r="B6" s="6">
        <v>2568692890</v>
      </c>
      <c r="C6" s="6">
        <v>2723608211</v>
      </c>
      <c r="D6" s="23">
        <v>2867900099</v>
      </c>
      <c r="E6" s="24">
        <v>3419055622</v>
      </c>
      <c r="F6" s="6">
        <v>3367842480</v>
      </c>
      <c r="G6" s="25">
        <v>3367842480</v>
      </c>
      <c r="H6" s="26">
        <v>3254460131</v>
      </c>
      <c r="I6" s="24">
        <v>3546712416</v>
      </c>
      <c r="J6" s="6">
        <v>3779892097</v>
      </c>
      <c r="K6" s="25">
        <v>4114506817</v>
      </c>
    </row>
    <row r="7" spans="1:11" ht="13.5">
      <c r="A7" s="22" t="s">
        <v>20</v>
      </c>
      <c r="B7" s="6">
        <v>148011397</v>
      </c>
      <c r="C7" s="6">
        <v>126690312</v>
      </c>
      <c r="D7" s="23">
        <v>98690424</v>
      </c>
      <c r="E7" s="24">
        <v>110024611</v>
      </c>
      <c r="F7" s="6">
        <v>89553754</v>
      </c>
      <c r="G7" s="25">
        <v>89553754</v>
      </c>
      <c r="H7" s="26">
        <v>70649904</v>
      </c>
      <c r="I7" s="24">
        <v>54472852</v>
      </c>
      <c r="J7" s="6">
        <v>57199911</v>
      </c>
      <c r="K7" s="25">
        <v>60063509</v>
      </c>
    </row>
    <row r="8" spans="1:11" ht="13.5">
      <c r="A8" s="22" t="s">
        <v>21</v>
      </c>
      <c r="B8" s="6">
        <v>1304827290</v>
      </c>
      <c r="C8" s="6">
        <v>888572426</v>
      </c>
      <c r="D8" s="23">
        <v>921187160</v>
      </c>
      <c r="E8" s="24">
        <v>1136152437</v>
      </c>
      <c r="F8" s="6">
        <v>1239196995</v>
      </c>
      <c r="G8" s="25">
        <v>1239196995</v>
      </c>
      <c r="H8" s="26">
        <v>986693893</v>
      </c>
      <c r="I8" s="24">
        <v>1230978537</v>
      </c>
      <c r="J8" s="6">
        <v>1359287428</v>
      </c>
      <c r="K8" s="25">
        <v>1373212095</v>
      </c>
    </row>
    <row r="9" spans="1:11" ht="13.5">
      <c r="A9" s="22" t="s">
        <v>22</v>
      </c>
      <c r="B9" s="6">
        <v>397363160</v>
      </c>
      <c r="C9" s="6">
        <v>813702810</v>
      </c>
      <c r="D9" s="23">
        <v>857431674</v>
      </c>
      <c r="E9" s="24">
        <v>925724867</v>
      </c>
      <c r="F9" s="6">
        <v>897542027</v>
      </c>
      <c r="G9" s="25">
        <v>897542027</v>
      </c>
      <c r="H9" s="26">
        <v>922250828</v>
      </c>
      <c r="I9" s="24">
        <v>987720404</v>
      </c>
      <c r="J9" s="6">
        <v>1075977059</v>
      </c>
      <c r="K9" s="25">
        <v>1182268778</v>
      </c>
    </row>
    <row r="10" spans="1:11" ht="25.5">
      <c r="A10" s="27" t="s">
        <v>83</v>
      </c>
      <c r="B10" s="28">
        <f>SUM(B5:B9)</f>
        <v>5277747100</v>
      </c>
      <c r="C10" s="29">
        <f aca="true" t="shared" si="0" ref="C10:K10">SUM(C5:C9)</f>
        <v>5524996668</v>
      </c>
      <c r="D10" s="30">
        <f t="shared" si="0"/>
        <v>6040712322</v>
      </c>
      <c r="E10" s="28">
        <f t="shared" si="0"/>
        <v>7143008464</v>
      </c>
      <c r="F10" s="29">
        <f t="shared" si="0"/>
        <v>7146186183</v>
      </c>
      <c r="G10" s="31">
        <f t="shared" si="0"/>
        <v>7146186183</v>
      </c>
      <c r="H10" s="32">
        <f t="shared" si="0"/>
        <v>6701454591</v>
      </c>
      <c r="I10" s="28">
        <f t="shared" si="0"/>
        <v>7507551640</v>
      </c>
      <c r="J10" s="29">
        <f t="shared" si="0"/>
        <v>8095037320</v>
      </c>
      <c r="K10" s="31">
        <f t="shared" si="0"/>
        <v>8680319682</v>
      </c>
    </row>
    <row r="11" spans="1:11" ht="13.5">
      <c r="A11" s="22" t="s">
        <v>23</v>
      </c>
      <c r="B11" s="6">
        <v>1627383336</v>
      </c>
      <c r="C11" s="6">
        <v>1839251102</v>
      </c>
      <c r="D11" s="23">
        <v>2049371592</v>
      </c>
      <c r="E11" s="24">
        <v>2259758947</v>
      </c>
      <c r="F11" s="6">
        <v>2275672782</v>
      </c>
      <c r="G11" s="25">
        <v>2275672782</v>
      </c>
      <c r="H11" s="26">
        <v>2202811503</v>
      </c>
      <c r="I11" s="24">
        <v>2354464908</v>
      </c>
      <c r="J11" s="6">
        <v>2499219905</v>
      </c>
      <c r="K11" s="25">
        <v>2648594737</v>
      </c>
    </row>
    <row r="12" spans="1:11" ht="13.5">
      <c r="A12" s="22" t="s">
        <v>24</v>
      </c>
      <c r="B12" s="6">
        <v>55482280</v>
      </c>
      <c r="C12" s="6">
        <v>59473022</v>
      </c>
      <c r="D12" s="23">
        <v>62315521</v>
      </c>
      <c r="E12" s="24">
        <v>68485444</v>
      </c>
      <c r="F12" s="6">
        <v>68485444</v>
      </c>
      <c r="G12" s="25">
        <v>68485444</v>
      </c>
      <c r="H12" s="26">
        <v>64687499</v>
      </c>
      <c r="I12" s="24">
        <v>72765784</v>
      </c>
      <c r="J12" s="6">
        <v>77022583</v>
      </c>
      <c r="K12" s="25">
        <v>81528404</v>
      </c>
    </row>
    <row r="13" spans="1:11" ht="13.5">
      <c r="A13" s="22" t="s">
        <v>84</v>
      </c>
      <c r="B13" s="6">
        <v>807458661</v>
      </c>
      <c r="C13" s="6">
        <v>992860249</v>
      </c>
      <c r="D13" s="23">
        <v>1299117181</v>
      </c>
      <c r="E13" s="24">
        <v>918128117</v>
      </c>
      <c r="F13" s="6">
        <v>869954180</v>
      </c>
      <c r="G13" s="25">
        <v>869954180</v>
      </c>
      <c r="H13" s="26">
        <v>1703462535</v>
      </c>
      <c r="I13" s="24">
        <v>866757069</v>
      </c>
      <c r="J13" s="6">
        <v>1012187798</v>
      </c>
      <c r="K13" s="25">
        <v>1133880509</v>
      </c>
    </row>
    <row r="14" spans="1:11" ht="13.5">
      <c r="A14" s="22" t="s">
        <v>25</v>
      </c>
      <c r="B14" s="6">
        <v>49359424</v>
      </c>
      <c r="C14" s="6">
        <v>43959792</v>
      </c>
      <c r="D14" s="23">
        <v>38467000</v>
      </c>
      <c r="E14" s="24">
        <v>41004000</v>
      </c>
      <c r="F14" s="6">
        <v>33003000</v>
      </c>
      <c r="G14" s="25">
        <v>33003000</v>
      </c>
      <c r="H14" s="26">
        <v>32563877</v>
      </c>
      <c r="I14" s="24">
        <v>44211169</v>
      </c>
      <c r="J14" s="6">
        <v>66574064</v>
      </c>
      <c r="K14" s="25">
        <v>61216893</v>
      </c>
    </row>
    <row r="15" spans="1:11" ht="13.5">
      <c r="A15" s="22" t="s">
        <v>26</v>
      </c>
      <c r="B15" s="6">
        <v>1558513807</v>
      </c>
      <c r="C15" s="6">
        <v>1636107278</v>
      </c>
      <c r="D15" s="23">
        <v>1716036088</v>
      </c>
      <c r="E15" s="24">
        <v>2010702001</v>
      </c>
      <c r="F15" s="6">
        <v>1999782947</v>
      </c>
      <c r="G15" s="25">
        <v>1999782947</v>
      </c>
      <c r="H15" s="26">
        <v>1868138352</v>
      </c>
      <c r="I15" s="24">
        <v>2185127498</v>
      </c>
      <c r="J15" s="6">
        <v>2356962188</v>
      </c>
      <c r="K15" s="25">
        <v>2579411257</v>
      </c>
    </row>
    <row r="16" spans="1:11" ht="13.5">
      <c r="A16" s="22" t="s">
        <v>21</v>
      </c>
      <c r="B16" s="6">
        <v>43173384</v>
      </c>
      <c r="C16" s="6">
        <v>62470537</v>
      </c>
      <c r="D16" s="23">
        <v>91703413</v>
      </c>
      <c r="E16" s="24">
        <v>48174691</v>
      </c>
      <c r="F16" s="6">
        <v>138060723</v>
      </c>
      <c r="G16" s="25">
        <v>138060723</v>
      </c>
      <c r="H16" s="26">
        <v>131938730</v>
      </c>
      <c r="I16" s="24">
        <v>115981213</v>
      </c>
      <c r="J16" s="6">
        <v>143778447</v>
      </c>
      <c r="K16" s="25">
        <v>125064732</v>
      </c>
    </row>
    <row r="17" spans="1:11" ht="13.5">
      <c r="A17" s="22" t="s">
        <v>27</v>
      </c>
      <c r="B17" s="6">
        <v>1446245973</v>
      </c>
      <c r="C17" s="6">
        <v>1471392581</v>
      </c>
      <c r="D17" s="23">
        <v>1620769685</v>
      </c>
      <c r="E17" s="24">
        <v>1795844634</v>
      </c>
      <c r="F17" s="6">
        <v>1755022910</v>
      </c>
      <c r="G17" s="25">
        <v>1755022910</v>
      </c>
      <c r="H17" s="26">
        <v>1211753983</v>
      </c>
      <c r="I17" s="24">
        <v>1867645007</v>
      </c>
      <c r="J17" s="6">
        <v>1937317297</v>
      </c>
      <c r="K17" s="25">
        <v>2049831663</v>
      </c>
    </row>
    <row r="18" spans="1:11" ht="13.5">
      <c r="A18" s="33" t="s">
        <v>28</v>
      </c>
      <c r="B18" s="34">
        <f>SUM(B11:B17)</f>
        <v>5587616865</v>
      </c>
      <c r="C18" s="35">
        <f aca="true" t="shared" si="1" ref="C18:K18">SUM(C11:C17)</f>
        <v>6105514561</v>
      </c>
      <c r="D18" s="36">
        <f t="shared" si="1"/>
        <v>6877780480</v>
      </c>
      <c r="E18" s="34">
        <f t="shared" si="1"/>
        <v>7142097834</v>
      </c>
      <c r="F18" s="35">
        <f t="shared" si="1"/>
        <v>7139981986</v>
      </c>
      <c r="G18" s="37">
        <f t="shared" si="1"/>
        <v>7139981986</v>
      </c>
      <c r="H18" s="38">
        <f t="shared" si="1"/>
        <v>7215356479</v>
      </c>
      <c r="I18" s="34">
        <f t="shared" si="1"/>
        <v>7506952648</v>
      </c>
      <c r="J18" s="35">
        <f t="shared" si="1"/>
        <v>8093062282</v>
      </c>
      <c r="K18" s="37">
        <f t="shared" si="1"/>
        <v>8679528195</v>
      </c>
    </row>
    <row r="19" spans="1:11" ht="13.5">
      <c r="A19" s="33" t="s">
        <v>29</v>
      </c>
      <c r="B19" s="39">
        <f>+B10-B18</f>
        <v>-309869765</v>
      </c>
      <c r="C19" s="40">
        <f aca="true" t="shared" si="2" ref="C19:K19">+C10-C18</f>
        <v>-580517893</v>
      </c>
      <c r="D19" s="41">
        <f t="shared" si="2"/>
        <v>-837068158</v>
      </c>
      <c r="E19" s="39">
        <f t="shared" si="2"/>
        <v>910630</v>
      </c>
      <c r="F19" s="40">
        <f t="shared" si="2"/>
        <v>6204197</v>
      </c>
      <c r="G19" s="42">
        <f t="shared" si="2"/>
        <v>6204197</v>
      </c>
      <c r="H19" s="43">
        <f t="shared" si="2"/>
        <v>-513901888</v>
      </c>
      <c r="I19" s="39">
        <f t="shared" si="2"/>
        <v>598992</v>
      </c>
      <c r="J19" s="40">
        <f t="shared" si="2"/>
        <v>1975038</v>
      </c>
      <c r="K19" s="42">
        <f t="shared" si="2"/>
        <v>791487</v>
      </c>
    </row>
    <row r="20" spans="1:11" ht="25.5">
      <c r="A20" s="44" t="s">
        <v>30</v>
      </c>
      <c r="B20" s="45">
        <v>669780334</v>
      </c>
      <c r="C20" s="46">
        <v>930358544</v>
      </c>
      <c r="D20" s="47">
        <v>997754179</v>
      </c>
      <c r="E20" s="45">
        <v>974549040</v>
      </c>
      <c r="F20" s="46">
        <v>1323854528</v>
      </c>
      <c r="G20" s="48">
        <v>1323854528</v>
      </c>
      <c r="H20" s="49">
        <v>1010413224</v>
      </c>
      <c r="I20" s="45">
        <v>808929169</v>
      </c>
      <c r="J20" s="46">
        <v>717223368</v>
      </c>
      <c r="K20" s="48">
        <v>733991020</v>
      </c>
    </row>
    <row r="21" spans="1:11" ht="63.75">
      <c r="A21" s="50" t="s">
        <v>85</v>
      </c>
      <c r="B21" s="51">
        <v>0</v>
      </c>
      <c r="C21" s="52">
        <v>3622726</v>
      </c>
      <c r="D21" s="53">
        <v>280274905</v>
      </c>
      <c r="E21" s="51">
        <v>0</v>
      </c>
      <c r="F21" s="52">
        <v>0</v>
      </c>
      <c r="G21" s="54">
        <v>0</v>
      </c>
      <c r="H21" s="55">
        <v>13811170</v>
      </c>
      <c r="I21" s="51">
        <v>0</v>
      </c>
      <c r="J21" s="52">
        <v>0</v>
      </c>
      <c r="K21" s="54">
        <v>0</v>
      </c>
    </row>
    <row r="22" spans="1:11" ht="25.5">
      <c r="A22" s="56" t="s">
        <v>86</v>
      </c>
      <c r="B22" s="57">
        <f>SUM(B19:B21)</f>
        <v>359910569</v>
      </c>
      <c r="C22" s="58">
        <f aca="true" t="shared" si="3" ref="C22:K22">SUM(C19:C21)</f>
        <v>353463377</v>
      </c>
      <c r="D22" s="59">
        <f t="shared" si="3"/>
        <v>440960926</v>
      </c>
      <c r="E22" s="57">
        <f t="shared" si="3"/>
        <v>975459670</v>
      </c>
      <c r="F22" s="58">
        <f t="shared" si="3"/>
        <v>1330058725</v>
      </c>
      <c r="G22" s="60">
        <f t="shared" si="3"/>
        <v>1330058725</v>
      </c>
      <c r="H22" s="61">
        <f t="shared" si="3"/>
        <v>510322506</v>
      </c>
      <c r="I22" s="57">
        <f t="shared" si="3"/>
        <v>809528161</v>
      </c>
      <c r="J22" s="58">
        <f t="shared" si="3"/>
        <v>719198406</v>
      </c>
      <c r="K22" s="60">
        <f t="shared" si="3"/>
        <v>734782507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-105406358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359910569</v>
      </c>
      <c r="C24" s="40">
        <f aca="true" t="shared" si="4" ref="C24:K24">SUM(C22:C23)</f>
        <v>353463377</v>
      </c>
      <c r="D24" s="41">
        <f t="shared" si="4"/>
        <v>440960926</v>
      </c>
      <c r="E24" s="39">
        <f t="shared" si="4"/>
        <v>975459670</v>
      </c>
      <c r="F24" s="40">
        <f t="shared" si="4"/>
        <v>1330058725</v>
      </c>
      <c r="G24" s="42">
        <f t="shared" si="4"/>
        <v>1330058725</v>
      </c>
      <c r="H24" s="43">
        <f t="shared" si="4"/>
        <v>404916148</v>
      </c>
      <c r="I24" s="39">
        <f t="shared" si="4"/>
        <v>809528161</v>
      </c>
      <c r="J24" s="40">
        <f t="shared" si="4"/>
        <v>719198406</v>
      </c>
      <c r="K24" s="42">
        <f t="shared" si="4"/>
        <v>734782507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87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1283955892</v>
      </c>
      <c r="C27" s="7">
        <v>115740118</v>
      </c>
      <c r="D27" s="69">
        <v>258396485</v>
      </c>
      <c r="E27" s="70">
        <v>1737412866</v>
      </c>
      <c r="F27" s="7">
        <v>2233410248</v>
      </c>
      <c r="G27" s="71">
        <v>2233410248</v>
      </c>
      <c r="H27" s="72">
        <v>1549627953</v>
      </c>
      <c r="I27" s="70">
        <v>1660238597</v>
      </c>
      <c r="J27" s="7">
        <v>1721705566</v>
      </c>
      <c r="K27" s="71">
        <v>1614507492</v>
      </c>
    </row>
    <row r="28" spans="1:11" ht="13.5">
      <c r="A28" s="73" t="s">
        <v>34</v>
      </c>
      <c r="B28" s="6">
        <v>672954067</v>
      </c>
      <c r="C28" s="6">
        <v>81495</v>
      </c>
      <c r="D28" s="23">
        <v>87707985</v>
      </c>
      <c r="E28" s="24">
        <v>1039831041</v>
      </c>
      <c r="F28" s="6">
        <v>1323796529</v>
      </c>
      <c r="G28" s="25">
        <v>1323796529</v>
      </c>
      <c r="H28" s="26">
        <v>905479723</v>
      </c>
      <c r="I28" s="24">
        <v>806269169</v>
      </c>
      <c r="J28" s="6">
        <v>714312848</v>
      </c>
      <c r="K28" s="25">
        <v>730241020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69581825</v>
      </c>
      <c r="F30" s="6">
        <v>0</v>
      </c>
      <c r="G30" s="25">
        <v>0</v>
      </c>
      <c r="H30" s="26">
        <v>0</v>
      </c>
      <c r="I30" s="24">
        <v>230800142</v>
      </c>
      <c r="J30" s="6">
        <v>445000000</v>
      </c>
      <c r="K30" s="25">
        <v>350000000</v>
      </c>
    </row>
    <row r="31" spans="1:11" ht="13.5">
      <c r="A31" s="22" t="s">
        <v>36</v>
      </c>
      <c r="B31" s="6">
        <v>611001824</v>
      </c>
      <c r="C31" s="6">
        <v>0</v>
      </c>
      <c r="D31" s="23">
        <v>162530528</v>
      </c>
      <c r="E31" s="24">
        <v>628000000</v>
      </c>
      <c r="F31" s="6">
        <v>909555719</v>
      </c>
      <c r="G31" s="25">
        <v>909555719</v>
      </c>
      <c r="H31" s="26">
        <v>644097942</v>
      </c>
      <c r="I31" s="24">
        <v>623019286</v>
      </c>
      <c r="J31" s="6">
        <v>562242718</v>
      </c>
      <c r="K31" s="25">
        <v>534266472</v>
      </c>
    </row>
    <row r="32" spans="1:11" ht="13.5">
      <c r="A32" s="33" t="s">
        <v>37</v>
      </c>
      <c r="B32" s="7">
        <f>SUM(B28:B31)</f>
        <v>1283955891</v>
      </c>
      <c r="C32" s="7">
        <f aca="true" t="shared" si="5" ref="C32:K32">SUM(C28:C31)</f>
        <v>81495</v>
      </c>
      <c r="D32" s="69">
        <f t="shared" si="5"/>
        <v>250238513</v>
      </c>
      <c r="E32" s="70">
        <f t="shared" si="5"/>
        <v>1737412866</v>
      </c>
      <c r="F32" s="7">
        <f t="shared" si="5"/>
        <v>2233352248</v>
      </c>
      <c r="G32" s="71">
        <f t="shared" si="5"/>
        <v>2233352248</v>
      </c>
      <c r="H32" s="72">
        <f t="shared" si="5"/>
        <v>1549577665</v>
      </c>
      <c r="I32" s="70">
        <f t="shared" si="5"/>
        <v>1660088597</v>
      </c>
      <c r="J32" s="7">
        <f t="shared" si="5"/>
        <v>1721555566</v>
      </c>
      <c r="K32" s="71">
        <f t="shared" si="5"/>
        <v>1614507492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2995989615</v>
      </c>
      <c r="C35" s="6">
        <v>7209213950</v>
      </c>
      <c r="D35" s="23">
        <v>7312294300</v>
      </c>
      <c r="E35" s="24">
        <v>3463640863</v>
      </c>
      <c r="F35" s="6">
        <v>2828639515</v>
      </c>
      <c r="G35" s="25">
        <v>2828639515</v>
      </c>
      <c r="H35" s="26">
        <v>9203991691</v>
      </c>
      <c r="I35" s="24">
        <v>2699672816</v>
      </c>
      <c r="J35" s="6">
        <v>3041568551</v>
      </c>
      <c r="K35" s="25">
        <v>3514548080</v>
      </c>
    </row>
    <row r="36" spans="1:11" ht="13.5">
      <c r="A36" s="22" t="s">
        <v>40</v>
      </c>
      <c r="B36" s="6">
        <v>16267773808</v>
      </c>
      <c r="C36" s="6">
        <v>18805818518</v>
      </c>
      <c r="D36" s="23">
        <v>20813812300</v>
      </c>
      <c r="E36" s="24">
        <v>20818953887</v>
      </c>
      <c r="F36" s="6">
        <v>21314951269</v>
      </c>
      <c r="G36" s="25">
        <v>21314951269</v>
      </c>
      <c r="H36" s="26">
        <v>20446140769</v>
      </c>
      <c r="I36" s="24">
        <v>22539836091</v>
      </c>
      <c r="J36" s="6">
        <v>23238031616</v>
      </c>
      <c r="K36" s="25">
        <v>23563023966</v>
      </c>
    </row>
    <row r="37" spans="1:11" ht="13.5">
      <c r="A37" s="22" t="s">
        <v>41</v>
      </c>
      <c r="B37" s="6">
        <v>1309999921</v>
      </c>
      <c r="C37" s="6">
        <v>5614394829</v>
      </c>
      <c r="D37" s="23">
        <v>6217440739</v>
      </c>
      <c r="E37" s="24">
        <v>1716206030</v>
      </c>
      <c r="F37" s="6">
        <v>1714976037</v>
      </c>
      <c r="G37" s="25">
        <v>1714976037</v>
      </c>
      <c r="H37" s="26">
        <v>7565483788</v>
      </c>
      <c r="I37" s="24">
        <v>1332144961</v>
      </c>
      <c r="J37" s="6">
        <v>1402388478</v>
      </c>
      <c r="K37" s="25">
        <v>1451842766</v>
      </c>
    </row>
    <row r="38" spans="1:11" ht="13.5">
      <c r="A38" s="22" t="s">
        <v>42</v>
      </c>
      <c r="B38" s="6">
        <v>915192030</v>
      </c>
      <c r="C38" s="6">
        <v>872357063</v>
      </c>
      <c r="D38" s="23">
        <v>1021515291</v>
      </c>
      <c r="E38" s="24">
        <v>825708257</v>
      </c>
      <c r="F38" s="6">
        <v>825708257</v>
      </c>
      <c r="G38" s="25">
        <v>825708257</v>
      </c>
      <c r="H38" s="26">
        <v>934815216</v>
      </c>
      <c r="I38" s="24">
        <v>1088289259</v>
      </c>
      <c r="J38" s="6">
        <v>1495327629</v>
      </c>
      <c r="K38" s="25">
        <v>1844695778</v>
      </c>
    </row>
    <row r="39" spans="1:11" ht="13.5">
      <c r="A39" s="22" t="s">
        <v>43</v>
      </c>
      <c r="B39" s="6">
        <v>17038571472</v>
      </c>
      <c r="C39" s="6">
        <v>19174258843</v>
      </c>
      <c r="D39" s="23">
        <v>20892512154</v>
      </c>
      <c r="E39" s="24">
        <v>21740680463</v>
      </c>
      <c r="F39" s="6">
        <v>21602906490</v>
      </c>
      <c r="G39" s="25">
        <v>21602906490</v>
      </c>
      <c r="H39" s="26">
        <v>20216582858</v>
      </c>
      <c r="I39" s="24">
        <v>22819074687</v>
      </c>
      <c r="J39" s="6">
        <v>23381884060</v>
      </c>
      <c r="K39" s="25">
        <v>23781033502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591523932</v>
      </c>
      <c r="C42" s="6">
        <v>0</v>
      </c>
      <c r="D42" s="23">
        <v>-9900079</v>
      </c>
      <c r="E42" s="24">
        <v>0</v>
      </c>
      <c r="F42" s="6">
        <v>0</v>
      </c>
      <c r="G42" s="25">
        <v>0</v>
      </c>
      <c r="H42" s="26">
        <v>-3061842</v>
      </c>
      <c r="I42" s="24">
        <v>1594612009</v>
      </c>
      <c r="J42" s="6">
        <v>1647622429</v>
      </c>
      <c r="K42" s="25">
        <v>1776787046</v>
      </c>
    </row>
    <row r="43" spans="1:11" ht="13.5">
      <c r="A43" s="22" t="s">
        <v>46</v>
      </c>
      <c r="B43" s="6">
        <v>-1224613166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-1660238597</v>
      </c>
      <c r="J43" s="6">
        <v>-1721705566</v>
      </c>
      <c r="K43" s="25">
        <v>-1614507492</v>
      </c>
    </row>
    <row r="44" spans="1:11" ht="13.5">
      <c r="A44" s="22" t="s">
        <v>47</v>
      </c>
      <c r="B44" s="6">
        <v>-50709030</v>
      </c>
      <c r="C44" s="6">
        <v>60851775</v>
      </c>
      <c r="D44" s="23">
        <v>10633598</v>
      </c>
      <c r="E44" s="24">
        <v>7649232</v>
      </c>
      <c r="F44" s="6">
        <v>0</v>
      </c>
      <c r="G44" s="25">
        <v>0</v>
      </c>
      <c r="H44" s="26">
        <v>-1430765</v>
      </c>
      <c r="I44" s="24">
        <v>273055067</v>
      </c>
      <c r="J44" s="6">
        <v>496831645</v>
      </c>
      <c r="K44" s="25">
        <v>413180751</v>
      </c>
    </row>
    <row r="45" spans="1:11" ht="13.5">
      <c r="A45" s="33" t="s">
        <v>48</v>
      </c>
      <c r="B45" s="7">
        <v>1690101970</v>
      </c>
      <c r="C45" s="7">
        <v>1747525755</v>
      </c>
      <c r="D45" s="69">
        <v>1823063888</v>
      </c>
      <c r="E45" s="70">
        <v>1657951500</v>
      </c>
      <c r="F45" s="7">
        <v>1015300920</v>
      </c>
      <c r="G45" s="71">
        <v>1015300920</v>
      </c>
      <c r="H45" s="72">
        <v>1167140308</v>
      </c>
      <c r="I45" s="70">
        <v>-5074544607</v>
      </c>
      <c r="J45" s="7">
        <v>-5266235824</v>
      </c>
      <c r="K45" s="71">
        <v>-5236520262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1690101970</v>
      </c>
      <c r="C48" s="6">
        <v>1822330372</v>
      </c>
      <c r="D48" s="23">
        <v>1171632910</v>
      </c>
      <c r="E48" s="24">
        <v>1650302268</v>
      </c>
      <c r="F48" s="6">
        <v>1015300920</v>
      </c>
      <c r="G48" s="25">
        <v>1015300920</v>
      </c>
      <c r="H48" s="26">
        <v>1372666454</v>
      </c>
      <c r="I48" s="24">
        <v>1105758269</v>
      </c>
      <c r="J48" s="6">
        <v>1431006926</v>
      </c>
      <c r="K48" s="25">
        <v>1886552690</v>
      </c>
    </row>
    <row r="49" spans="1:11" ht="13.5">
      <c r="A49" s="22" t="s">
        <v>51</v>
      </c>
      <c r="B49" s="6">
        <f>+B75</f>
        <v>-322239827.7490201</v>
      </c>
      <c r="C49" s="6">
        <f aca="true" t="shared" si="6" ref="C49:K49">+C75</f>
        <v>5575357303</v>
      </c>
      <c r="D49" s="23">
        <f t="shared" si="6"/>
        <v>6142353873</v>
      </c>
      <c r="E49" s="24">
        <f t="shared" si="6"/>
        <v>1689867957</v>
      </c>
      <c r="F49" s="6">
        <f t="shared" si="6"/>
        <v>1689867957</v>
      </c>
      <c r="G49" s="25">
        <f t="shared" si="6"/>
        <v>1689867957</v>
      </c>
      <c r="H49" s="26">
        <f t="shared" si="6"/>
        <v>7416628403</v>
      </c>
      <c r="I49" s="24">
        <f t="shared" si="6"/>
        <v>-202540289.85874438</v>
      </c>
      <c r="J49" s="6">
        <f t="shared" si="6"/>
        <v>-187975795.52228642</v>
      </c>
      <c r="K49" s="25">
        <f t="shared" si="6"/>
        <v>-143410043.42147255</v>
      </c>
    </row>
    <row r="50" spans="1:11" ht="13.5">
      <c r="A50" s="33" t="s">
        <v>52</v>
      </c>
      <c r="B50" s="7">
        <f>+B48-B49</f>
        <v>2012341797.74902</v>
      </c>
      <c r="C50" s="7">
        <f aca="true" t="shared" si="7" ref="C50:K50">+C48-C49</f>
        <v>-3753026931</v>
      </c>
      <c r="D50" s="69">
        <f t="shared" si="7"/>
        <v>-4970720963</v>
      </c>
      <c r="E50" s="70">
        <f t="shared" si="7"/>
        <v>-39565689</v>
      </c>
      <c r="F50" s="7">
        <f t="shared" si="7"/>
        <v>-674567037</v>
      </c>
      <c r="G50" s="71">
        <f t="shared" si="7"/>
        <v>-674567037</v>
      </c>
      <c r="H50" s="72">
        <f t="shared" si="7"/>
        <v>-6043961949</v>
      </c>
      <c r="I50" s="70">
        <f t="shared" si="7"/>
        <v>1308298558.8587444</v>
      </c>
      <c r="J50" s="7">
        <f t="shared" si="7"/>
        <v>1618982721.5222864</v>
      </c>
      <c r="K50" s="71">
        <f t="shared" si="7"/>
        <v>2029962733.4214725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16158236058</v>
      </c>
      <c r="C53" s="6">
        <v>15534094571</v>
      </c>
      <c r="D53" s="23">
        <v>16178272824</v>
      </c>
      <c r="E53" s="24">
        <v>20685844782</v>
      </c>
      <c r="F53" s="6">
        <v>21181842164</v>
      </c>
      <c r="G53" s="25">
        <v>21181842164</v>
      </c>
      <c r="H53" s="26">
        <v>14971806342</v>
      </c>
      <c r="I53" s="24">
        <v>20587499629</v>
      </c>
      <c r="J53" s="6">
        <v>21386431431</v>
      </c>
      <c r="K53" s="25">
        <v>21836288647</v>
      </c>
    </row>
    <row r="54" spans="1:11" ht="13.5">
      <c r="A54" s="22" t="s">
        <v>55</v>
      </c>
      <c r="B54" s="6">
        <v>807458661</v>
      </c>
      <c r="C54" s="6">
        <v>0</v>
      </c>
      <c r="D54" s="23">
        <v>1296822459</v>
      </c>
      <c r="E54" s="24">
        <v>918128117</v>
      </c>
      <c r="F54" s="6">
        <v>869954180</v>
      </c>
      <c r="G54" s="25">
        <v>869954180</v>
      </c>
      <c r="H54" s="26">
        <v>1703462535</v>
      </c>
      <c r="I54" s="24">
        <v>866757069</v>
      </c>
      <c r="J54" s="6">
        <v>1012187798</v>
      </c>
      <c r="K54" s="25">
        <v>1133880509</v>
      </c>
    </row>
    <row r="55" spans="1:11" ht="13.5">
      <c r="A55" s="22" t="s">
        <v>56</v>
      </c>
      <c r="B55" s="6">
        <v>715870833</v>
      </c>
      <c r="C55" s="6">
        <v>0</v>
      </c>
      <c r="D55" s="23">
        <v>44354141</v>
      </c>
      <c r="E55" s="24">
        <v>743462419</v>
      </c>
      <c r="F55" s="6">
        <v>962284477</v>
      </c>
      <c r="G55" s="25">
        <v>962284477</v>
      </c>
      <c r="H55" s="26">
        <v>637070393</v>
      </c>
      <c r="I55" s="24">
        <v>454683632</v>
      </c>
      <c r="J55" s="6">
        <v>447145308</v>
      </c>
      <c r="K55" s="25">
        <v>396442415</v>
      </c>
    </row>
    <row r="56" spans="1:11" ht="13.5">
      <c r="A56" s="22" t="s">
        <v>57</v>
      </c>
      <c r="B56" s="6">
        <v>378998233</v>
      </c>
      <c r="C56" s="6">
        <v>355293561</v>
      </c>
      <c r="D56" s="23">
        <v>387706926</v>
      </c>
      <c r="E56" s="24">
        <v>392583435</v>
      </c>
      <c r="F56" s="6">
        <v>397910135</v>
      </c>
      <c r="G56" s="25">
        <v>397910135</v>
      </c>
      <c r="H56" s="26">
        <v>382200392</v>
      </c>
      <c r="I56" s="24">
        <v>399033640</v>
      </c>
      <c r="J56" s="6">
        <v>458888687</v>
      </c>
      <c r="K56" s="25">
        <v>505039193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161852170</v>
      </c>
      <c r="D59" s="23">
        <v>413393499</v>
      </c>
      <c r="E59" s="24">
        <v>444230591</v>
      </c>
      <c r="F59" s="6">
        <v>444230591</v>
      </c>
      <c r="G59" s="25">
        <v>444230591</v>
      </c>
      <c r="H59" s="26">
        <v>444230591</v>
      </c>
      <c r="I59" s="24">
        <v>477488783</v>
      </c>
      <c r="J59" s="6">
        <v>516924701</v>
      </c>
      <c r="K59" s="25">
        <v>562307098</v>
      </c>
    </row>
    <row r="60" spans="1:11" ht="13.5">
      <c r="A60" s="90" t="s">
        <v>60</v>
      </c>
      <c r="B60" s="6">
        <v>98766076</v>
      </c>
      <c r="C60" s="6">
        <v>33089094</v>
      </c>
      <c r="D60" s="23">
        <v>109517258</v>
      </c>
      <c r="E60" s="24">
        <v>197543172</v>
      </c>
      <c r="F60" s="6">
        <v>197543172</v>
      </c>
      <c r="G60" s="25">
        <v>197543172</v>
      </c>
      <c r="H60" s="26">
        <v>197543172</v>
      </c>
      <c r="I60" s="24">
        <v>214804280</v>
      </c>
      <c r="J60" s="6">
        <v>231988620</v>
      </c>
      <c r="K60" s="25">
        <v>248227824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1000</v>
      </c>
      <c r="C62" s="98">
        <v>1000</v>
      </c>
      <c r="D62" s="99">
        <v>5070</v>
      </c>
      <c r="E62" s="97">
        <v>3947</v>
      </c>
      <c r="F62" s="98">
        <v>3947</v>
      </c>
      <c r="G62" s="99">
        <v>3947</v>
      </c>
      <c r="H62" s="100">
        <v>3947</v>
      </c>
      <c r="I62" s="97">
        <v>2947</v>
      </c>
      <c r="J62" s="98">
        <v>1947</v>
      </c>
      <c r="K62" s="99">
        <v>947</v>
      </c>
    </row>
    <row r="63" spans="1:11" ht="13.5">
      <c r="A63" s="96" t="s">
        <v>63</v>
      </c>
      <c r="B63" s="97">
        <v>19754</v>
      </c>
      <c r="C63" s="98">
        <v>19754</v>
      </c>
      <c r="D63" s="99">
        <v>41446</v>
      </c>
      <c r="E63" s="97">
        <v>39989</v>
      </c>
      <c r="F63" s="98">
        <v>39989</v>
      </c>
      <c r="G63" s="99">
        <v>39989</v>
      </c>
      <c r="H63" s="100">
        <v>39989</v>
      </c>
      <c r="I63" s="97">
        <v>30577</v>
      </c>
      <c r="J63" s="98">
        <v>30577</v>
      </c>
      <c r="K63" s="99">
        <v>30577</v>
      </c>
    </row>
    <row r="64" spans="1:11" ht="13.5">
      <c r="A64" s="96" t="s">
        <v>64</v>
      </c>
      <c r="B64" s="97">
        <v>46000</v>
      </c>
      <c r="C64" s="98">
        <v>43000</v>
      </c>
      <c r="D64" s="99">
        <v>41500</v>
      </c>
      <c r="E64" s="97">
        <v>40000</v>
      </c>
      <c r="F64" s="98">
        <v>40000</v>
      </c>
      <c r="G64" s="99">
        <v>40000</v>
      </c>
      <c r="H64" s="100">
        <v>40000</v>
      </c>
      <c r="I64" s="97">
        <v>39000</v>
      </c>
      <c r="J64" s="98">
        <v>38500</v>
      </c>
      <c r="K64" s="99">
        <v>38000</v>
      </c>
    </row>
    <row r="65" spans="1:11" ht="13.5">
      <c r="A65" s="96" t="s">
        <v>65</v>
      </c>
      <c r="B65" s="97">
        <v>1986</v>
      </c>
      <c r="C65" s="98">
        <v>1990</v>
      </c>
      <c r="D65" s="99">
        <v>40566</v>
      </c>
      <c r="E65" s="97">
        <v>40566</v>
      </c>
      <c r="F65" s="98">
        <v>40566</v>
      </c>
      <c r="G65" s="99">
        <v>40566</v>
      </c>
      <c r="H65" s="100">
        <v>40566</v>
      </c>
      <c r="I65" s="97">
        <v>40566</v>
      </c>
      <c r="J65" s="98">
        <v>40566</v>
      </c>
      <c r="K65" s="99">
        <v>40566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88</v>
      </c>
      <c r="B70" s="5">
        <f>IF(ISERROR(B71/B72),0,(B71/B72))</f>
        <v>1.0577869595976341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0.9199636703957097</v>
      </c>
      <c r="J70" s="5">
        <f t="shared" si="8"/>
        <v>0.9379618320454338</v>
      </c>
      <c r="K70" s="5">
        <f t="shared" si="8"/>
        <v>0.9379144276438441</v>
      </c>
    </row>
    <row r="71" spans="1:11" ht="12.75" hidden="1">
      <c r="A71" s="2" t="s">
        <v>89</v>
      </c>
      <c r="B71" s="2">
        <f>+B83</f>
        <v>3992598812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5643141410</v>
      </c>
      <c r="J71" s="2">
        <f t="shared" si="9"/>
        <v>6174577013</v>
      </c>
      <c r="K71" s="2">
        <f t="shared" si="9"/>
        <v>6700292292</v>
      </c>
    </row>
    <row r="72" spans="1:11" ht="12.75" hidden="1">
      <c r="A72" s="2" t="s">
        <v>90</v>
      </c>
      <c r="B72" s="2">
        <f>+B77</f>
        <v>3774482920</v>
      </c>
      <c r="C72" s="2">
        <f aca="true" t="shared" si="10" ref="C72:K72">+C77</f>
        <v>4401386176</v>
      </c>
      <c r="D72" s="2">
        <f t="shared" si="10"/>
        <v>4943223459</v>
      </c>
      <c r="E72" s="2">
        <f t="shared" si="10"/>
        <v>5837366683</v>
      </c>
      <c r="F72" s="2">
        <f t="shared" si="10"/>
        <v>5736470701</v>
      </c>
      <c r="G72" s="2">
        <f t="shared" si="10"/>
        <v>5736470701</v>
      </c>
      <c r="H72" s="2">
        <f t="shared" si="10"/>
        <v>5515557559</v>
      </c>
      <c r="I72" s="2">
        <f t="shared" si="10"/>
        <v>6134091586</v>
      </c>
      <c r="J72" s="2">
        <f t="shared" si="10"/>
        <v>6582972571</v>
      </c>
      <c r="K72" s="2">
        <f t="shared" si="10"/>
        <v>7143820475</v>
      </c>
    </row>
    <row r="73" spans="1:11" ht="12.75" hidden="1">
      <c r="A73" s="2" t="s">
        <v>91</v>
      </c>
      <c r="B73" s="2">
        <f>+B74</f>
        <v>4373570121.499999</v>
      </c>
      <c r="C73" s="2">
        <f aca="true" t="shared" si="11" ref="C73:K73">+(C78+C80+C81+C82)-(B78+B80+B81+B82)</f>
        <v>4076800862</v>
      </c>
      <c r="D73" s="2">
        <f t="shared" si="11"/>
        <v>759855835</v>
      </c>
      <c r="E73" s="2">
        <f t="shared" si="11"/>
        <v>-4337704749</v>
      </c>
      <c r="F73" s="2">
        <f>+(F78+F80+F81+F82)-(D78+D80+D81+D82)</f>
        <v>-4337704749</v>
      </c>
      <c r="G73" s="2">
        <f>+(G78+G80+G81+G82)-(D78+D80+D81+D82)</f>
        <v>-4337704749</v>
      </c>
      <c r="H73" s="2">
        <f>+(H78+H80+H81+H82)-(D78+D80+D81+D82)</f>
        <v>1694144433</v>
      </c>
      <c r="I73" s="2">
        <f>+(I78+I80+I81+I82)-(E78+E80+E81+E82)</f>
        <v>-211206040</v>
      </c>
      <c r="J73" s="2">
        <f t="shared" si="11"/>
        <v>14859954</v>
      </c>
      <c r="K73" s="2">
        <f t="shared" si="11"/>
        <v>15564434</v>
      </c>
    </row>
    <row r="74" spans="1:11" ht="12.75" hidden="1">
      <c r="A74" s="2" t="s">
        <v>92</v>
      </c>
      <c r="B74" s="2">
        <f>+TREND(C74:E74)</f>
        <v>4373570121.499999</v>
      </c>
      <c r="C74" s="2">
        <f>+C73</f>
        <v>4076800862</v>
      </c>
      <c r="D74" s="2">
        <f aca="true" t="shared" si="12" ref="D74:K74">+D73</f>
        <v>759855835</v>
      </c>
      <c r="E74" s="2">
        <f t="shared" si="12"/>
        <v>-4337704749</v>
      </c>
      <c r="F74" s="2">
        <f t="shared" si="12"/>
        <v>-4337704749</v>
      </c>
      <c r="G74" s="2">
        <f t="shared" si="12"/>
        <v>-4337704749</v>
      </c>
      <c r="H74" s="2">
        <f t="shared" si="12"/>
        <v>1694144433</v>
      </c>
      <c r="I74" s="2">
        <f t="shared" si="12"/>
        <v>-211206040</v>
      </c>
      <c r="J74" s="2">
        <f t="shared" si="12"/>
        <v>14859954</v>
      </c>
      <c r="K74" s="2">
        <f t="shared" si="12"/>
        <v>15564434</v>
      </c>
    </row>
    <row r="75" spans="1:11" ht="12.75" hidden="1">
      <c r="A75" s="2" t="s">
        <v>93</v>
      </c>
      <c r="B75" s="2">
        <f>+B84-(((B80+B81+B78)*B70)-B79)</f>
        <v>-322239827.7490201</v>
      </c>
      <c r="C75" s="2">
        <f aca="true" t="shared" si="13" ref="C75:K75">+C84-(((C80+C81+C78)*C70)-C79)</f>
        <v>5575357303</v>
      </c>
      <c r="D75" s="2">
        <f t="shared" si="13"/>
        <v>6142353873</v>
      </c>
      <c r="E75" s="2">
        <f t="shared" si="13"/>
        <v>1689867957</v>
      </c>
      <c r="F75" s="2">
        <f t="shared" si="13"/>
        <v>1689867957</v>
      </c>
      <c r="G75" s="2">
        <f t="shared" si="13"/>
        <v>1689867957</v>
      </c>
      <c r="H75" s="2">
        <f t="shared" si="13"/>
        <v>7416628403</v>
      </c>
      <c r="I75" s="2">
        <f t="shared" si="13"/>
        <v>-202540289.85874438</v>
      </c>
      <c r="J75" s="2">
        <f t="shared" si="13"/>
        <v>-187975795.52228642</v>
      </c>
      <c r="K75" s="2">
        <f t="shared" si="13"/>
        <v>-143410043.42147255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3774482920</v>
      </c>
      <c r="C77" s="3">
        <v>4401386176</v>
      </c>
      <c r="D77" s="3">
        <v>4943223459</v>
      </c>
      <c r="E77" s="3">
        <v>5837366683</v>
      </c>
      <c r="F77" s="3">
        <v>5736470701</v>
      </c>
      <c r="G77" s="3">
        <v>5736470701</v>
      </c>
      <c r="H77" s="3">
        <v>5515557559</v>
      </c>
      <c r="I77" s="3">
        <v>6134091586</v>
      </c>
      <c r="J77" s="3">
        <v>6582972571</v>
      </c>
      <c r="K77" s="3">
        <v>7143820475</v>
      </c>
    </row>
    <row r="78" spans="1:11" ht="12.75" hidden="1">
      <c r="A78" s="1" t="s">
        <v>67</v>
      </c>
      <c r="B78" s="3">
        <v>0</v>
      </c>
      <c r="C78" s="3">
        <v>0</v>
      </c>
      <c r="D78" s="3">
        <v>490958</v>
      </c>
      <c r="E78" s="3">
        <v>0</v>
      </c>
      <c r="F78" s="3">
        <v>0</v>
      </c>
      <c r="G78" s="3">
        <v>0</v>
      </c>
      <c r="H78" s="3">
        <v>490958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1018312767</v>
      </c>
      <c r="C79" s="3">
        <v>5278432585</v>
      </c>
      <c r="D79" s="3">
        <v>5835942459</v>
      </c>
      <c r="E79" s="3">
        <v>1335430208</v>
      </c>
      <c r="F79" s="3">
        <v>1335430208</v>
      </c>
      <c r="G79" s="3">
        <v>1335430208</v>
      </c>
      <c r="H79" s="3">
        <v>7062190654</v>
      </c>
      <c r="I79" s="3">
        <v>907862206</v>
      </c>
      <c r="J79" s="3">
        <v>949623867</v>
      </c>
      <c r="K79" s="3">
        <v>993306565</v>
      </c>
    </row>
    <row r="80" spans="1:11" ht="12.75" hidden="1">
      <c r="A80" s="1" t="s">
        <v>69</v>
      </c>
      <c r="B80" s="3">
        <v>456548288</v>
      </c>
      <c r="C80" s="3">
        <v>758703697</v>
      </c>
      <c r="D80" s="3">
        <v>1079563618</v>
      </c>
      <c r="E80" s="3">
        <v>798270081</v>
      </c>
      <c r="F80" s="3">
        <v>798270081</v>
      </c>
      <c r="G80" s="3">
        <v>798270081</v>
      </c>
      <c r="H80" s="3">
        <v>2204342079</v>
      </c>
      <c r="I80" s="3">
        <v>945195279</v>
      </c>
      <c r="J80" s="3">
        <v>932001270</v>
      </c>
      <c r="K80" s="3">
        <v>918221258</v>
      </c>
    </row>
    <row r="81" spans="1:11" ht="12.75" hidden="1">
      <c r="A81" s="1" t="s">
        <v>70</v>
      </c>
      <c r="B81" s="3">
        <v>810769845</v>
      </c>
      <c r="C81" s="3">
        <v>4585413069</v>
      </c>
      <c r="D81" s="3">
        <v>5023920254</v>
      </c>
      <c r="E81" s="3">
        <v>968000000</v>
      </c>
      <c r="F81" s="3">
        <v>968000000</v>
      </c>
      <c r="G81" s="3">
        <v>968000000</v>
      </c>
      <c r="H81" s="3">
        <v>5593286226</v>
      </c>
      <c r="I81" s="3">
        <v>609868762</v>
      </c>
      <c r="J81" s="3">
        <v>637922725</v>
      </c>
      <c r="K81" s="3">
        <v>667267171</v>
      </c>
    </row>
    <row r="82" spans="1:11" ht="12.75" hidden="1">
      <c r="A82" s="1" t="s">
        <v>71</v>
      </c>
      <c r="B82" s="3">
        <v>0</v>
      </c>
      <c r="C82" s="3">
        <v>2229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3992598812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5643141410</v>
      </c>
      <c r="J83" s="3">
        <v>6174577013</v>
      </c>
      <c r="K83" s="3">
        <v>6700292292</v>
      </c>
    </row>
    <row r="84" spans="1:11" ht="12.75" hidden="1">
      <c r="A84" s="1" t="s">
        <v>73</v>
      </c>
      <c r="B84" s="3">
        <v>0</v>
      </c>
      <c r="C84" s="3">
        <v>296924718</v>
      </c>
      <c r="D84" s="3">
        <v>306411414</v>
      </c>
      <c r="E84" s="3">
        <v>354437749</v>
      </c>
      <c r="F84" s="3">
        <v>354437749</v>
      </c>
      <c r="G84" s="3">
        <v>354437749</v>
      </c>
      <c r="H84" s="3">
        <v>354437749</v>
      </c>
      <c r="I84" s="3">
        <v>320199927</v>
      </c>
      <c r="J84" s="3">
        <v>334929124</v>
      </c>
      <c r="K84" s="3">
        <v>350335864</v>
      </c>
    </row>
    <row r="85" spans="1:11" ht="12.75" hidden="1">
      <c r="A85" s="1" t="s">
        <v>74</v>
      </c>
      <c r="B85" s="3">
        <v>0</v>
      </c>
      <c r="C85" s="3">
        <v>0</v>
      </c>
      <c r="D85" s="3">
        <v>1470358854</v>
      </c>
      <c r="E85" s="3">
        <v>1885625887</v>
      </c>
      <c r="F85" s="3">
        <v>1885625887</v>
      </c>
      <c r="G85" s="3">
        <v>1885625887</v>
      </c>
      <c r="H85" s="3">
        <v>1885625887</v>
      </c>
      <c r="I85" s="3">
        <v>1933794070</v>
      </c>
      <c r="J85" s="3">
        <v>2127173477</v>
      </c>
      <c r="K85" s="3">
        <v>2339890825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1639537719</v>
      </c>
      <c r="C5" s="6">
        <v>2007605469</v>
      </c>
      <c r="D5" s="23">
        <v>0</v>
      </c>
      <c r="E5" s="24">
        <v>2353508050</v>
      </c>
      <c r="F5" s="6">
        <v>2353508050</v>
      </c>
      <c r="G5" s="25">
        <v>2353508050</v>
      </c>
      <c r="H5" s="26">
        <v>2429915697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4909881819</v>
      </c>
      <c r="C6" s="6">
        <v>5182587994</v>
      </c>
      <c r="D6" s="23">
        <v>0</v>
      </c>
      <c r="E6" s="24">
        <v>15465139153</v>
      </c>
      <c r="F6" s="6">
        <v>15465139153</v>
      </c>
      <c r="G6" s="25">
        <v>15465139153</v>
      </c>
      <c r="H6" s="26">
        <v>2455234299</v>
      </c>
      <c r="I6" s="24">
        <v>0</v>
      </c>
      <c r="J6" s="6">
        <v>0</v>
      </c>
      <c r="K6" s="25">
        <v>0</v>
      </c>
    </row>
    <row r="7" spans="1:11" ht="13.5">
      <c r="A7" s="22" t="s">
        <v>20</v>
      </c>
      <c r="B7" s="6">
        <v>121035382</v>
      </c>
      <c r="C7" s="6">
        <v>153279457</v>
      </c>
      <c r="D7" s="23">
        <v>0</v>
      </c>
      <c r="E7" s="24">
        <v>113115119</v>
      </c>
      <c r="F7" s="6">
        <v>113115119</v>
      </c>
      <c r="G7" s="25">
        <v>113115119</v>
      </c>
      <c r="H7" s="26">
        <v>70528796</v>
      </c>
      <c r="I7" s="24">
        <v>0</v>
      </c>
      <c r="J7" s="6">
        <v>0</v>
      </c>
      <c r="K7" s="25">
        <v>0</v>
      </c>
    </row>
    <row r="8" spans="1:11" ht="13.5">
      <c r="A8" s="22" t="s">
        <v>21</v>
      </c>
      <c r="B8" s="6">
        <v>1450616761</v>
      </c>
      <c r="C8" s="6">
        <v>1293525981</v>
      </c>
      <c r="D8" s="23">
        <v>0</v>
      </c>
      <c r="E8" s="24">
        <v>1219292910</v>
      </c>
      <c r="F8" s="6">
        <v>1219292910</v>
      </c>
      <c r="G8" s="25">
        <v>1219292910</v>
      </c>
      <c r="H8" s="26">
        <v>498683345</v>
      </c>
      <c r="I8" s="24">
        <v>0</v>
      </c>
      <c r="J8" s="6">
        <v>0</v>
      </c>
      <c r="K8" s="25">
        <v>0</v>
      </c>
    </row>
    <row r="9" spans="1:11" ht="13.5">
      <c r="A9" s="22" t="s">
        <v>22</v>
      </c>
      <c r="B9" s="6">
        <v>675610700</v>
      </c>
      <c r="C9" s="6">
        <v>-1234346067</v>
      </c>
      <c r="D9" s="23">
        <v>0</v>
      </c>
      <c r="E9" s="24">
        <v>1511200340</v>
      </c>
      <c r="F9" s="6">
        <v>1511200340</v>
      </c>
      <c r="G9" s="25">
        <v>1511200340</v>
      </c>
      <c r="H9" s="26">
        <v>318674307</v>
      </c>
      <c r="I9" s="24">
        <v>0</v>
      </c>
      <c r="J9" s="6">
        <v>0</v>
      </c>
      <c r="K9" s="25">
        <v>0</v>
      </c>
    </row>
    <row r="10" spans="1:11" ht="25.5">
      <c r="A10" s="27" t="s">
        <v>83</v>
      </c>
      <c r="B10" s="28">
        <f>SUM(B5:B9)</f>
        <v>8796682381</v>
      </c>
      <c r="C10" s="29">
        <f aca="true" t="shared" si="0" ref="C10:K10">SUM(C5:C9)</f>
        <v>7402652834</v>
      </c>
      <c r="D10" s="30">
        <f t="shared" si="0"/>
        <v>0</v>
      </c>
      <c r="E10" s="28">
        <f t="shared" si="0"/>
        <v>20662255572</v>
      </c>
      <c r="F10" s="29">
        <f t="shared" si="0"/>
        <v>20662255572</v>
      </c>
      <c r="G10" s="31">
        <f t="shared" si="0"/>
        <v>20662255572</v>
      </c>
      <c r="H10" s="32">
        <f t="shared" si="0"/>
        <v>5773036444</v>
      </c>
      <c r="I10" s="28">
        <f t="shared" si="0"/>
        <v>0</v>
      </c>
      <c r="J10" s="29">
        <f t="shared" si="0"/>
        <v>0</v>
      </c>
      <c r="K10" s="31">
        <f t="shared" si="0"/>
        <v>0</v>
      </c>
    </row>
    <row r="11" spans="1:11" ht="13.5">
      <c r="A11" s="22" t="s">
        <v>23</v>
      </c>
      <c r="B11" s="6">
        <v>3068996624</v>
      </c>
      <c r="C11" s="6">
        <v>2782132445</v>
      </c>
      <c r="D11" s="23">
        <v>0</v>
      </c>
      <c r="E11" s="24">
        <v>3660995799</v>
      </c>
      <c r="F11" s="6">
        <v>3660995799</v>
      </c>
      <c r="G11" s="25">
        <v>3660995799</v>
      </c>
      <c r="H11" s="26">
        <v>1704806042</v>
      </c>
      <c r="I11" s="24">
        <v>0</v>
      </c>
      <c r="J11" s="6">
        <v>0</v>
      </c>
      <c r="K11" s="25">
        <v>0</v>
      </c>
    </row>
    <row r="12" spans="1:11" ht="13.5">
      <c r="A12" s="22" t="s">
        <v>24</v>
      </c>
      <c r="B12" s="6">
        <v>64283888</v>
      </c>
      <c r="C12" s="6">
        <v>71264771</v>
      </c>
      <c r="D12" s="23">
        <v>0</v>
      </c>
      <c r="E12" s="24">
        <v>80438940</v>
      </c>
      <c r="F12" s="6">
        <v>80438940</v>
      </c>
      <c r="G12" s="25">
        <v>80438940</v>
      </c>
      <c r="H12" s="26">
        <v>39126756</v>
      </c>
      <c r="I12" s="24">
        <v>0</v>
      </c>
      <c r="J12" s="6">
        <v>0</v>
      </c>
      <c r="K12" s="25">
        <v>0</v>
      </c>
    </row>
    <row r="13" spans="1:11" ht="13.5">
      <c r="A13" s="22" t="s">
        <v>84</v>
      </c>
      <c r="B13" s="6">
        <v>294325769</v>
      </c>
      <c r="C13" s="6">
        <v>279374395</v>
      </c>
      <c r="D13" s="23">
        <v>0</v>
      </c>
      <c r="E13" s="24">
        <v>614541199</v>
      </c>
      <c r="F13" s="6">
        <v>614541199</v>
      </c>
      <c r="G13" s="25">
        <v>614541199</v>
      </c>
      <c r="H13" s="26">
        <v>0</v>
      </c>
      <c r="I13" s="24">
        <v>0</v>
      </c>
      <c r="J13" s="6">
        <v>0</v>
      </c>
      <c r="K13" s="25">
        <v>0</v>
      </c>
    </row>
    <row r="14" spans="1:11" ht="13.5">
      <c r="A14" s="22" t="s">
        <v>25</v>
      </c>
      <c r="B14" s="6">
        <v>155218285</v>
      </c>
      <c r="C14" s="6">
        <v>144137626</v>
      </c>
      <c r="D14" s="23">
        <v>0</v>
      </c>
      <c r="E14" s="24">
        <v>173360580</v>
      </c>
      <c r="F14" s="6">
        <v>173360580</v>
      </c>
      <c r="G14" s="25">
        <v>173360580</v>
      </c>
      <c r="H14" s="26">
        <v>107588632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3154836801</v>
      </c>
      <c r="C15" s="6">
        <v>3146268341</v>
      </c>
      <c r="D15" s="23">
        <v>0</v>
      </c>
      <c r="E15" s="24">
        <v>3773338370</v>
      </c>
      <c r="F15" s="6">
        <v>3773338370</v>
      </c>
      <c r="G15" s="25">
        <v>3773338370</v>
      </c>
      <c r="H15" s="26">
        <v>1273745610</v>
      </c>
      <c r="I15" s="24">
        <v>0</v>
      </c>
      <c r="J15" s="6">
        <v>0</v>
      </c>
      <c r="K15" s="25">
        <v>0</v>
      </c>
    </row>
    <row r="16" spans="1:11" ht="13.5">
      <c r="A16" s="22" t="s">
        <v>21</v>
      </c>
      <c r="B16" s="6">
        <v>24872974</v>
      </c>
      <c r="C16" s="6">
        <v>83924866</v>
      </c>
      <c r="D16" s="23">
        <v>0</v>
      </c>
      <c r="E16" s="24">
        <v>92764890</v>
      </c>
      <c r="F16" s="6">
        <v>92764890</v>
      </c>
      <c r="G16" s="25">
        <v>92764890</v>
      </c>
      <c r="H16" s="26">
        <v>68573665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2083627023</v>
      </c>
      <c r="C17" s="6">
        <v>2310354761</v>
      </c>
      <c r="D17" s="23">
        <v>0</v>
      </c>
      <c r="E17" s="24">
        <v>3123199705</v>
      </c>
      <c r="F17" s="6">
        <v>3123199705</v>
      </c>
      <c r="G17" s="25">
        <v>3123199705</v>
      </c>
      <c r="H17" s="26">
        <v>125224476</v>
      </c>
      <c r="I17" s="24">
        <v>0</v>
      </c>
      <c r="J17" s="6">
        <v>0</v>
      </c>
      <c r="K17" s="25">
        <v>0</v>
      </c>
    </row>
    <row r="18" spans="1:11" ht="13.5">
      <c r="A18" s="33" t="s">
        <v>28</v>
      </c>
      <c r="B18" s="34">
        <f>SUM(B11:B17)</f>
        <v>8846161364</v>
      </c>
      <c r="C18" s="35">
        <f aca="true" t="shared" si="1" ref="C18:K18">SUM(C11:C17)</f>
        <v>8817457205</v>
      </c>
      <c r="D18" s="36">
        <f t="shared" si="1"/>
        <v>0</v>
      </c>
      <c r="E18" s="34">
        <f t="shared" si="1"/>
        <v>11518639483</v>
      </c>
      <c r="F18" s="35">
        <f t="shared" si="1"/>
        <v>11518639483</v>
      </c>
      <c r="G18" s="37">
        <f t="shared" si="1"/>
        <v>11518639483</v>
      </c>
      <c r="H18" s="38">
        <f t="shared" si="1"/>
        <v>3319065181</v>
      </c>
      <c r="I18" s="34">
        <f t="shared" si="1"/>
        <v>0</v>
      </c>
      <c r="J18" s="35">
        <f t="shared" si="1"/>
        <v>0</v>
      </c>
      <c r="K18" s="37">
        <f t="shared" si="1"/>
        <v>0</v>
      </c>
    </row>
    <row r="19" spans="1:11" ht="13.5">
      <c r="A19" s="33" t="s">
        <v>29</v>
      </c>
      <c r="B19" s="39">
        <f>+B10-B18</f>
        <v>-49478983</v>
      </c>
      <c r="C19" s="40">
        <f aca="true" t="shared" si="2" ref="C19:K19">+C10-C18</f>
        <v>-1414804371</v>
      </c>
      <c r="D19" s="41">
        <f t="shared" si="2"/>
        <v>0</v>
      </c>
      <c r="E19" s="39">
        <f t="shared" si="2"/>
        <v>9143616089</v>
      </c>
      <c r="F19" s="40">
        <f t="shared" si="2"/>
        <v>9143616089</v>
      </c>
      <c r="G19" s="42">
        <f t="shared" si="2"/>
        <v>9143616089</v>
      </c>
      <c r="H19" s="43">
        <f t="shared" si="2"/>
        <v>2453971263</v>
      </c>
      <c r="I19" s="39">
        <f t="shared" si="2"/>
        <v>0</v>
      </c>
      <c r="J19" s="40">
        <f t="shared" si="2"/>
        <v>0</v>
      </c>
      <c r="K19" s="42">
        <f t="shared" si="2"/>
        <v>0</v>
      </c>
    </row>
    <row r="20" spans="1:11" ht="25.5">
      <c r="A20" s="44" t="s">
        <v>30</v>
      </c>
      <c r="B20" s="45">
        <v>1113326717</v>
      </c>
      <c r="C20" s="46">
        <v>1200330608</v>
      </c>
      <c r="D20" s="47">
        <v>0</v>
      </c>
      <c r="E20" s="45">
        <v>1066594890</v>
      </c>
      <c r="F20" s="46">
        <v>1066594890</v>
      </c>
      <c r="G20" s="48">
        <v>1066594890</v>
      </c>
      <c r="H20" s="49">
        <v>309929271</v>
      </c>
      <c r="I20" s="45">
        <v>0</v>
      </c>
      <c r="J20" s="46">
        <v>0</v>
      </c>
      <c r="K20" s="48">
        <v>0</v>
      </c>
    </row>
    <row r="21" spans="1:11" ht="63.75">
      <c r="A21" s="50" t="s">
        <v>85</v>
      </c>
      <c r="B21" s="51">
        <v>0</v>
      </c>
      <c r="C21" s="52">
        <v>214473748</v>
      </c>
      <c r="D21" s="53">
        <v>0</v>
      </c>
      <c r="E21" s="51">
        <v>120890020</v>
      </c>
      <c r="F21" s="52">
        <v>120890020</v>
      </c>
      <c r="G21" s="54">
        <v>120890020</v>
      </c>
      <c r="H21" s="55">
        <v>9318656</v>
      </c>
      <c r="I21" s="51">
        <v>0</v>
      </c>
      <c r="J21" s="52">
        <v>0</v>
      </c>
      <c r="K21" s="54">
        <v>0</v>
      </c>
    </row>
    <row r="22" spans="1:11" ht="25.5">
      <c r="A22" s="56" t="s">
        <v>86</v>
      </c>
      <c r="B22" s="57">
        <f>SUM(B19:B21)</f>
        <v>1063847734</v>
      </c>
      <c r="C22" s="58">
        <f aca="true" t="shared" si="3" ref="C22:K22">SUM(C19:C21)</f>
        <v>-15</v>
      </c>
      <c r="D22" s="59">
        <f t="shared" si="3"/>
        <v>0</v>
      </c>
      <c r="E22" s="57">
        <f t="shared" si="3"/>
        <v>10331100999</v>
      </c>
      <c r="F22" s="58">
        <f t="shared" si="3"/>
        <v>10331100999</v>
      </c>
      <c r="G22" s="60">
        <f t="shared" si="3"/>
        <v>10331100999</v>
      </c>
      <c r="H22" s="61">
        <f t="shared" si="3"/>
        <v>2773219190</v>
      </c>
      <c r="I22" s="57">
        <f t="shared" si="3"/>
        <v>0</v>
      </c>
      <c r="J22" s="58">
        <f t="shared" si="3"/>
        <v>0</v>
      </c>
      <c r="K22" s="60">
        <f t="shared" si="3"/>
        <v>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1063847734</v>
      </c>
      <c r="C24" s="40">
        <f aca="true" t="shared" si="4" ref="C24:K24">SUM(C22:C23)</f>
        <v>-15</v>
      </c>
      <c r="D24" s="41">
        <f t="shared" si="4"/>
        <v>0</v>
      </c>
      <c r="E24" s="39">
        <f t="shared" si="4"/>
        <v>10331100999</v>
      </c>
      <c r="F24" s="40">
        <f t="shared" si="4"/>
        <v>10331100999</v>
      </c>
      <c r="G24" s="42">
        <f t="shared" si="4"/>
        <v>10331100999</v>
      </c>
      <c r="H24" s="43">
        <f t="shared" si="4"/>
        <v>2773219190</v>
      </c>
      <c r="I24" s="39">
        <f t="shared" si="4"/>
        <v>0</v>
      </c>
      <c r="J24" s="40">
        <f t="shared" si="4"/>
        <v>0</v>
      </c>
      <c r="K24" s="42">
        <f t="shared" si="4"/>
        <v>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87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1430912476</v>
      </c>
      <c r="C27" s="7">
        <v>1745724457</v>
      </c>
      <c r="D27" s="69">
        <v>0</v>
      </c>
      <c r="E27" s="70">
        <v>1832627984</v>
      </c>
      <c r="F27" s="7">
        <v>1832627984</v>
      </c>
      <c r="G27" s="71">
        <v>1832627984</v>
      </c>
      <c r="H27" s="72">
        <v>3576956856</v>
      </c>
      <c r="I27" s="70">
        <v>0</v>
      </c>
      <c r="J27" s="7">
        <v>0</v>
      </c>
      <c r="K27" s="71">
        <v>0</v>
      </c>
    </row>
    <row r="28" spans="1:11" ht="13.5">
      <c r="A28" s="73" t="s">
        <v>34</v>
      </c>
      <c r="B28" s="6">
        <v>1113326716</v>
      </c>
      <c r="C28" s="6">
        <v>508334107</v>
      </c>
      <c r="D28" s="23">
        <v>0</v>
      </c>
      <c r="E28" s="24">
        <v>1088824940</v>
      </c>
      <c r="F28" s="6">
        <v>1088824940</v>
      </c>
      <c r="G28" s="25">
        <v>1088824940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286369700</v>
      </c>
      <c r="F30" s="6">
        <v>286369700</v>
      </c>
      <c r="G30" s="25">
        <v>286369700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317585760</v>
      </c>
      <c r="C31" s="6">
        <v>0</v>
      </c>
      <c r="D31" s="23">
        <v>0</v>
      </c>
      <c r="E31" s="24">
        <v>457433344</v>
      </c>
      <c r="F31" s="6">
        <v>457433344</v>
      </c>
      <c r="G31" s="25">
        <v>457433344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1430912476</v>
      </c>
      <c r="C32" s="7">
        <f aca="true" t="shared" si="5" ref="C32:K32">SUM(C28:C31)</f>
        <v>508334107</v>
      </c>
      <c r="D32" s="69">
        <f t="shared" si="5"/>
        <v>0</v>
      </c>
      <c r="E32" s="70">
        <f t="shared" si="5"/>
        <v>1832627984</v>
      </c>
      <c r="F32" s="7">
        <f t="shared" si="5"/>
        <v>1832627984</v>
      </c>
      <c r="G32" s="71">
        <f t="shared" si="5"/>
        <v>1832627984</v>
      </c>
      <c r="H32" s="72">
        <f t="shared" si="5"/>
        <v>0</v>
      </c>
      <c r="I32" s="70">
        <f t="shared" si="5"/>
        <v>0</v>
      </c>
      <c r="J32" s="7">
        <f t="shared" si="5"/>
        <v>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3789549480</v>
      </c>
      <c r="C35" s="6">
        <v>5518206163</v>
      </c>
      <c r="D35" s="23">
        <v>0</v>
      </c>
      <c r="E35" s="24">
        <v>-48109360</v>
      </c>
      <c r="F35" s="6">
        <v>-48109360</v>
      </c>
      <c r="G35" s="25">
        <v>-48109360</v>
      </c>
      <c r="H35" s="26">
        <v>8657249710</v>
      </c>
      <c r="I35" s="24">
        <v>0</v>
      </c>
      <c r="J35" s="6">
        <v>0</v>
      </c>
      <c r="K35" s="25">
        <v>0</v>
      </c>
    </row>
    <row r="36" spans="1:11" ht="13.5">
      <c r="A36" s="22" t="s">
        <v>40</v>
      </c>
      <c r="B36" s="6">
        <v>15962030051</v>
      </c>
      <c r="C36" s="6">
        <v>17429144218</v>
      </c>
      <c r="D36" s="23">
        <v>0</v>
      </c>
      <c r="E36" s="24">
        <v>9234909025</v>
      </c>
      <c r="F36" s="6">
        <v>9234909025</v>
      </c>
      <c r="G36" s="25">
        <v>9234909025</v>
      </c>
      <c r="H36" s="26">
        <v>18639479845</v>
      </c>
      <c r="I36" s="24">
        <v>0</v>
      </c>
      <c r="J36" s="6">
        <v>0</v>
      </c>
      <c r="K36" s="25">
        <v>0</v>
      </c>
    </row>
    <row r="37" spans="1:11" ht="13.5">
      <c r="A37" s="22" t="s">
        <v>41</v>
      </c>
      <c r="B37" s="6">
        <v>2230842216</v>
      </c>
      <c r="C37" s="6">
        <v>3327472163</v>
      </c>
      <c r="D37" s="23">
        <v>0</v>
      </c>
      <c r="E37" s="24">
        <v>-3902086260</v>
      </c>
      <c r="F37" s="6">
        <v>-3902086260</v>
      </c>
      <c r="G37" s="25">
        <v>-3902086260</v>
      </c>
      <c r="H37" s="26">
        <v>4569580561</v>
      </c>
      <c r="I37" s="24">
        <v>0</v>
      </c>
      <c r="J37" s="6">
        <v>0</v>
      </c>
      <c r="K37" s="25">
        <v>0</v>
      </c>
    </row>
    <row r="38" spans="1:11" ht="13.5">
      <c r="A38" s="22" t="s">
        <v>42</v>
      </c>
      <c r="B38" s="6">
        <v>3648213964</v>
      </c>
      <c r="C38" s="6">
        <v>3686553095</v>
      </c>
      <c r="D38" s="23">
        <v>0</v>
      </c>
      <c r="E38" s="24">
        <v>-3814525560</v>
      </c>
      <c r="F38" s="6">
        <v>-3814525560</v>
      </c>
      <c r="G38" s="25">
        <v>-3814525560</v>
      </c>
      <c r="H38" s="26">
        <v>3697939604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13872523351</v>
      </c>
      <c r="C39" s="6">
        <v>15933325124</v>
      </c>
      <c r="D39" s="23">
        <v>0</v>
      </c>
      <c r="E39" s="24">
        <v>16227310190</v>
      </c>
      <c r="F39" s="6">
        <v>16227310190</v>
      </c>
      <c r="G39" s="25">
        <v>16227310190</v>
      </c>
      <c r="H39" s="26">
        <v>16262289045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1495048464</v>
      </c>
      <c r="C42" s="6">
        <v>0</v>
      </c>
      <c r="D42" s="23">
        <v>0</v>
      </c>
      <c r="E42" s="24">
        <v>17347046644</v>
      </c>
      <c r="F42" s="6">
        <v>17347046644</v>
      </c>
      <c r="G42" s="25">
        <v>17347046644</v>
      </c>
      <c r="H42" s="26">
        <v>-159811451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-1383260469</v>
      </c>
      <c r="C43" s="6">
        <v>-77604597</v>
      </c>
      <c r="D43" s="23">
        <v>0</v>
      </c>
      <c r="E43" s="24">
        <v>-1832127984</v>
      </c>
      <c r="F43" s="6">
        <v>-1832127984</v>
      </c>
      <c r="G43" s="25">
        <v>-1832127984</v>
      </c>
      <c r="H43" s="26">
        <v>29807470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-93919738</v>
      </c>
      <c r="C44" s="6">
        <v>148636803</v>
      </c>
      <c r="D44" s="23">
        <v>0</v>
      </c>
      <c r="E44" s="24">
        <v>-147584260</v>
      </c>
      <c r="F44" s="6">
        <v>-147584260</v>
      </c>
      <c r="G44" s="25">
        <v>-147584260</v>
      </c>
      <c r="H44" s="26">
        <v>-412146671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1630373742</v>
      </c>
      <c r="C45" s="7">
        <v>1645180508</v>
      </c>
      <c r="D45" s="69">
        <v>0</v>
      </c>
      <c r="E45" s="70">
        <v>15567334400</v>
      </c>
      <c r="F45" s="7">
        <v>15567334400</v>
      </c>
      <c r="G45" s="71">
        <v>15567334400</v>
      </c>
      <c r="H45" s="72">
        <v>2988612475</v>
      </c>
      <c r="I45" s="70">
        <v>0</v>
      </c>
      <c r="J45" s="7">
        <v>0</v>
      </c>
      <c r="K45" s="71">
        <v>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1633025294</v>
      </c>
      <c r="C48" s="6">
        <v>2585219817</v>
      </c>
      <c r="D48" s="23">
        <v>0</v>
      </c>
      <c r="E48" s="24">
        <v>-780865320</v>
      </c>
      <c r="F48" s="6">
        <v>-780865320</v>
      </c>
      <c r="G48" s="25">
        <v>-780865320</v>
      </c>
      <c r="H48" s="26">
        <v>2683854089</v>
      </c>
      <c r="I48" s="24">
        <v>0</v>
      </c>
      <c r="J48" s="6">
        <v>0</v>
      </c>
      <c r="K48" s="25">
        <v>0</v>
      </c>
    </row>
    <row r="49" spans="1:11" ht="13.5">
      <c r="A49" s="22" t="s">
        <v>51</v>
      </c>
      <c r="B49" s="6">
        <f>+B75</f>
        <v>-236593383.0249765</v>
      </c>
      <c r="C49" s="6">
        <f aca="true" t="shared" si="6" ref="C49:K49">+C75</f>
        <v>3948661939</v>
      </c>
      <c r="D49" s="23">
        <f t="shared" si="6"/>
        <v>831044080</v>
      </c>
      <c r="E49" s="24">
        <f t="shared" si="6"/>
        <v>-2120643169.0862093</v>
      </c>
      <c r="F49" s="6">
        <f t="shared" si="6"/>
        <v>-2200775919.0862093</v>
      </c>
      <c r="G49" s="25">
        <f t="shared" si="6"/>
        <v>-2200775919.0862093</v>
      </c>
      <c r="H49" s="26">
        <f t="shared" si="6"/>
        <v>4199951387.3999777</v>
      </c>
      <c r="I49" s="24">
        <f t="shared" si="6"/>
        <v>1657933549</v>
      </c>
      <c r="J49" s="6">
        <f t="shared" si="6"/>
        <v>1967202010</v>
      </c>
      <c r="K49" s="25">
        <f t="shared" si="6"/>
        <v>2130138685</v>
      </c>
    </row>
    <row r="50" spans="1:11" ht="13.5">
      <c r="A50" s="33" t="s">
        <v>52</v>
      </c>
      <c r="B50" s="7">
        <f>+B48-B49</f>
        <v>1869618677.0249765</v>
      </c>
      <c r="C50" s="7">
        <f aca="true" t="shared" si="7" ref="C50:K50">+C48-C49</f>
        <v>-1363442122</v>
      </c>
      <c r="D50" s="69">
        <f t="shared" si="7"/>
        <v>-831044080</v>
      </c>
      <c r="E50" s="70">
        <f t="shared" si="7"/>
        <v>1339777849.0862093</v>
      </c>
      <c r="F50" s="7">
        <f t="shared" si="7"/>
        <v>1419910599.0862093</v>
      </c>
      <c r="G50" s="71">
        <f t="shared" si="7"/>
        <v>1419910599.0862093</v>
      </c>
      <c r="H50" s="72">
        <f t="shared" si="7"/>
        <v>-1516097298.3999777</v>
      </c>
      <c r="I50" s="70">
        <f t="shared" si="7"/>
        <v>-1657933549</v>
      </c>
      <c r="J50" s="7">
        <f t="shared" si="7"/>
        <v>-1967202010</v>
      </c>
      <c r="K50" s="71">
        <f t="shared" si="7"/>
        <v>-2130138685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15897970708</v>
      </c>
      <c r="C53" s="6">
        <v>17351539621</v>
      </c>
      <c r="D53" s="23">
        <v>0</v>
      </c>
      <c r="E53" s="24">
        <v>9234909025</v>
      </c>
      <c r="F53" s="6">
        <v>9234909025</v>
      </c>
      <c r="G53" s="25">
        <v>9234909025</v>
      </c>
      <c r="H53" s="26">
        <v>18600546840</v>
      </c>
      <c r="I53" s="24">
        <v>0</v>
      </c>
      <c r="J53" s="6">
        <v>0</v>
      </c>
      <c r="K53" s="25">
        <v>0</v>
      </c>
    </row>
    <row r="54" spans="1:11" ht="13.5">
      <c r="A54" s="22" t="s">
        <v>55</v>
      </c>
      <c r="B54" s="6">
        <v>294325769</v>
      </c>
      <c r="C54" s="6">
        <v>0</v>
      </c>
      <c r="D54" s="23">
        <v>0</v>
      </c>
      <c r="E54" s="24">
        <v>614541199</v>
      </c>
      <c r="F54" s="6">
        <v>614541199</v>
      </c>
      <c r="G54" s="25">
        <v>614541199</v>
      </c>
      <c r="H54" s="26">
        <v>0</v>
      </c>
      <c r="I54" s="24">
        <v>0</v>
      </c>
      <c r="J54" s="6">
        <v>0</v>
      </c>
      <c r="K54" s="25">
        <v>0</v>
      </c>
    </row>
    <row r="55" spans="1:11" ht="13.5">
      <c r="A55" s="22" t="s">
        <v>56</v>
      </c>
      <c r="B55" s="6">
        <v>771215256</v>
      </c>
      <c r="C55" s="6">
        <v>1552568445</v>
      </c>
      <c r="D55" s="23">
        <v>0</v>
      </c>
      <c r="E55" s="24">
        <v>980751794</v>
      </c>
      <c r="F55" s="6">
        <v>980751794</v>
      </c>
      <c r="G55" s="25">
        <v>980751794</v>
      </c>
      <c r="H55" s="26">
        <v>3142763850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342298119</v>
      </c>
      <c r="C56" s="6">
        <v>242300915</v>
      </c>
      <c r="D56" s="23">
        <v>0</v>
      </c>
      <c r="E56" s="24">
        <v>399947580</v>
      </c>
      <c r="F56" s="6">
        <v>399947580</v>
      </c>
      <c r="G56" s="25">
        <v>399947580</v>
      </c>
      <c r="H56" s="26">
        <v>113014018</v>
      </c>
      <c r="I56" s="24">
        <v>0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460690874</v>
      </c>
      <c r="C59" s="6">
        <v>470737270</v>
      </c>
      <c r="D59" s="23">
        <v>443598186</v>
      </c>
      <c r="E59" s="24">
        <v>486074580</v>
      </c>
      <c r="F59" s="6">
        <v>486074580</v>
      </c>
      <c r="G59" s="25">
        <v>486074580</v>
      </c>
      <c r="H59" s="26">
        <v>486074580</v>
      </c>
      <c r="I59" s="24">
        <v>436835580</v>
      </c>
      <c r="J59" s="6">
        <v>477142613</v>
      </c>
      <c r="K59" s="25">
        <v>519842843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44826</v>
      </c>
      <c r="C63" s="98">
        <v>23758</v>
      </c>
      <c r="D63" s="99">
        <v>0</v>
      </c>
      <c r="E63" s="97">
        <v>5000</v>
      </c>
      <c r="F63" s="98">
        <v>5000</v>
      </c>
      <c r="G63" s="99">
        <v>5000</v>
      </c>
      <c r="H63" s="100">
        <v>5000</v>
      </c>
      <c r="I63" s="97">
        <v>5000</v>
      </c>
      <c r="J63" s="98">
        <v>4000</v>
      </c>
      <c r="K63" s="99">
        <v>3000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124804</v>
      </c>
      <c r="C65" s="98">
        <v>367148</v>
      </c>
      <c r="D65" s="99">
        <v>367148</v>
      </c>
      <c r="E65" s="97">
        <v>391831</v>
      </c>
      <c r="F65" s="98">
        <v>391831</v>
      </c>
      <c r="G65" s="99">
        <v>391831</v>
      </c>
      <c r="H65" s="100">
        <v>391831</v>
      </c>
      <c r="I65" s="97">
        <v>391831</v>
      </c>
      <c r="J65" s="98">
        <v>391831</v>
      </c>
      <c r="K65" s="99">
        <v>391831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88</v>
      </c>
      <c r="B70" s="5">
        <f>IF(ISERROR(B71/B72),0,(B71/B72))</f>
        <v>0.986310293629628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0.28751647818281734</v>
      </c>
      <c r="F70" s="5">
        <f t="shared" si="8"/>
        <v>0.28751647818281734</v>
      </c>
      <c r="G70" s="5">
        <f t="shared" si="8"/>
        <v>0.28751647818281734</v>
      </c>
      <c r="H70" s="5">
        <f t="shared" si="8"/>
        <v>-0.03053684789496477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89</v>
      </c>
      <c r="B71" s="2">
        <f>+B83</f>
        <v>6948885609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5473631719</v>
      </c>
      <c r="F71" s="2">
        <f t="shared" si="9"/>
        <v>5473631719</v>
      </c>
      <c r="G71" s="2">
        <f t="shared" si="9"/>
        <v>5473631719</v>
      </c>
      <c r="H71" s="2">
        <f t="shared" si="9"/>
        <v>-156467036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90</v>
      </c>
      <c r="B72" s="2">
        <f>+B77</f>
        <v>7045334165</v>
      </c>
      <c r="C72" s="2">
        <f aca="true" t="shared" si="10" ref="C72:K72">+C77</f>
        <v>5731166759</v>
      </c>
      <c r="D72" s="2">
        <f t="shared" si="10"/>
        <v>0</v>
      </c>
      <c r="E72" s="2">
        <f t="shared" si="10"/>
        <v>19037627873</v>
      </c>
      <c r="F72" s="2">
        <f t="shared" si="10"/>
        <v>19037627873</v>
      </c>
      <c r="G72" s="2">
        <f t="shared" si="10"/>
        <v>19037627873</v>
      </c>
      <c r="H72" s="2">
        <f t="shared" si="10"/>
        <v>5123876457</v>
      </c>
      <c r="I72" s="2">
        <f t="shared" si="10"/>
        <v>0</v>
      </c>
      <c r="J72" s="2">
        <f t="shared" si="10"/>
        <v>0</v>
      </c>
      <c r="K72" s="2">
        <f t="shared" si="10"/>
        <v>0</v>
      </c>
    </row>
    <row r="73" spans="1:11" ht="12.75" hidden="1">
      <c r="A73" s="2" t="s">
        <v>91</v>
      </c>
      <c r="B73" s="2">
        <f>+B74</f>
        <v>-357476621.8333328</v>
      </c>
      <c r="C73" s="2">
        <f aca="true" t="shared" si="11" ref="C73:K73">+(C78+C80+C81+C82)-(B78+B80+B81+B82)</f>
        <v>808761935</v>
      </c>
      <c r="D73" s="2">
        <f t="shared" si="11"/>
        <v>-2830949738</v>
      </c>
      <c r="E73" s="2">
        <f t="shared" si="11"/>
        <v>526769930</v>
      </c>
      <c r="F73" s="2">
        <f>+(F78+F80+F81+F82)-(D78+D80+D81+D82)</f>
        <v>526769930</v>
      </c>
      <c r="G73" s="2">
        <f>+(G78+G80+G81+G82)-(D78+D80+D81+D82)</f>
        <v>526769930</v>
      </c>
      <c r="H73" s="2">
        <f>+(H78+H80+H81+H82)-(D78+D80+D81+D82)</f>
        <v>5838967482</v>
      </c>
      <c r="I73" s="2">
        <f>+(I78+I80+I81+I82)-(E78+E80+E81+E82)</f>
        <v>-526769930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92</v>
      </c>
      <c r="B74" s="2">
        <f>+TREND(C74:E74)</f>
        <v>-357476621.8333328</v>
      </c>
      <c r="C74" s="2">
        <f>+C73</f>
        <v>808761935</v>
      </c>
      <c r="D74" s="2">
        <f aca="true" t="shared" si="12" ref="D74:K74">+D73</f>
        <v>-2830949738</v>
      </c>
      <c r="E74" s="2">
        <f t="shared" si="12"/>
        <v>526769930</v>
      </c>
      <c r="F74" s="2">
        <f t="shared" si="12"/>
        <v>526769930</v>
      </c>
      <c r="G74" s="2">
        <f t="shared" si="12"/>
        <v>526769930</v>
      </c>
      <c r="H74" s="2">
        <f t="shared" si="12"/>
        <v>5838967482</v>
      </c>
      <c r="I74" s="2">
        <f t="shared" si="12"/>
        <v>-526769930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93</v>
      </c>
      <c r="B75" s="2">
        <f>+B84-(((B80+B81+B78)*B70)-B79)</f>
        <v>-236593383.0249765</v>
      </c>
      <c r="C75" s="2">
        <f aca="true" t="shared" si="13" ref="C75:K75">+C84-(((C80+C81+C78)*C70)-C79)</f>
        <v>3948661939</v>
      </c>
      <c r="D75" s="2">
        <f t="shared" si="13"/>
        <v>831044080</v>
      </c>
      <c r="E75" s="2">
        <f t="shared" si="13"/>
        <v>-2120643169.0862093</v>
      </c>
      <c r="F75" s="2">
        <f t="shared" si="13"/>
        <v>-2200775919.0862093</v>
      </c>
      <c r="G75" s="2">
        <f t="shared" si="13"/>
        <v>-2200775919.0862093</v>
      </c>
      <c r="H75" s="2">
        <f t="shared" si="13"/>
        <v>4199951387.3999777</v>
      </c>
      <c r="I75" s="2">
        <f t="shared" si="13"/>
        <v>1657933549</v>
      </c>
      <c r="J75" s="2">
        <f t="shared" si="13"/>
        <v>1967202010</v>
      </c>
      <c r="K75" s="2">
        <f t="shared" si="13"/>
        <v>2130138685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7045334165</v>
      </c>
      <c r="C77" s="3">
        <v>5731166759</v>
      </c>
      <c r="D77" s="3">
        <v>0</v>
      </c>
      <c r="E77" s="3">
        <v>19037627873</v>
      </c>
      <c r="F77" s="3">
        <v>19037627873</v>
      </c>
      <c r="G77" s="3">
        <v>19037627873</v>
      </c>
      <c r="H77" s="3">
        <v>5123876457</v>
      </c>
      <c r="I77" s="3">
        <v>0</v>
      </c>
      <c r="J77" s="3">
        <v>0</v>
      </c>
      <c r="K77" s="3">
        <v>0</v>
      </c>
    </row>
    <row r="78" spans="1:11" ht="12.75" hidden="1">
      <c r="A78" s="1" t="s">
        <v>67</v>
      </c>
      <c r="B78" s="3">
        <v>64059345</v>
      </c>
      <c r="C78" s="3">
        <v>77604597</v>
      </c>
      <c r="D78" s="3">
        <v>0</v>
      </c>
      <c r="E78" s="3">
        <v>0</v>
      </c>
      <c r="F78" s="3">
        <v>0</v>
      </c>
      <c r="G78" s="3">
        <v>0</v>
      </c>
      <c r="H78" s="3">
        <v>29807470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1757911243</v>
      </c>
      <c r="C79" s="3">
        <v>2880174445</v>
      </c>
      <c r="D79" s="3">
        <v>0</v>
      </c>
      <c r="E79" s="3">
        <v>-3508052000</v>
      </c>
      <c r="F79" s="3">
        <v>-3508052000</v>
      </c>
      <c r="G79" s="3">
        <v>-3508052000</v>
      </c>
      <c r="H79" s="3">
        <v>4021649262</v>
      </c>
      <c r="I79" s="3">
        <v>0</v>
      </c>
      <c r="J79" s="3">
        <v>0</v>
      </c>
      <c r="K79" s="3">
        <v>0</v>
      </c>
    </row>
    <row r="80" spans="1:11" ht="12.75" hidden="1">
      <c r="A80" s="1" t="s">
        <v>69</v>
      </c>
      <c r="B80" s="3">
        <v>1215022383</v>
      </c>
      <c r="C80" s="3">
        <v>1707851504</v>
      </c>
      <c r="D80" s="3">
        <v>0</v>
      </c>
      <c r="E80" s="3">
        <v>526769930</v>
      </c>
      <c r="F80" s="3">
        <v>526769930</v>
      </c>
      <c r="G80" s="3">
        <v>526769930</v>
      </c>
      <c r="H80" s="3">
        <v>4292012159</v>
      </c>
      <c r="I80" s="3">
        <v>0</v>
      </c>
      <c r="J80" s="3">
        <v>0</v>
      </c>
      <c r="K80" s="3">
        <v>0</v>
      </c>
    </row>
    <row r="81" spans="1:11" ht="12.75" hidden="1">
      <c r="A81" s="1" t="s">
        <v>70</v>
      </c>
      <c r="B81" s="3">
        <v>743106055</v>
      </c>
      <c r="C81" s="3">
        <v>1045493637</v>
      </c>
      <c r="D81" s="3">
        <v>0</v>
      </c>
      <c r="E81" s="3">
        <v>0</v>
      </c>
      <c r="F81" s="3">
        <v>0</v>
      </c>
      <c r="G81" s="3">
        <v>0</v>
      </c>
      <c r="H81" s="3">
        <v>1517097538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20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50315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6948885609</v>
      </c>
      <c r="C83" s="3">
        <v>0</v>
      </c>
      <c r="D83" s="3">
        <v>0</v>
      </c>
      <c r="E83" s="3">
        <v>5473631719</v>
      </c>
      <c r="F83" s="3">
        <v>5473631719</v>
      </c>
      <c r="G83" s="3">
        <v>5473631719</v>
      </c>
      <c r="H83" s="3">
        <v>-156467036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1068487494</v>
      </c>
      <c r="D84" s="3">
        <v>831044080</v>
      </c>
      <c r="E84" s="3">
        <v>1538863866</v>
      </c>
      <c r="F84" s="3">
        <v>1458731116</v>
      </c>
      <c r="G84" s="3">
        <v>1458731116</v>
      </c>
      <c r="H84" s="3">
        <v>0</v>
      </c>
      <c r="I84" s="3">
        <v>1657933549</v>
      </c>
      <c r="J84" s="3">
        <v>1967202010</v>
      </c>
      <c r="K84" s="3">
        <v>2130138685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974508659</v>
      </c>
      <c r="C5" s="6">
        <v>1158216167</v>
      </c>
      <c r="D5" s="23">
        <v>1209977459</v>
      </c>
      <c r="E5" s="24">
        <v>1266537837</v>
      </c>
      <c r="F5" s="6">
        <v>1266537837</v>
      </c>
      <c r="G5" s="25">
        <v>1266537837</v>
      </c>
      <c r="H5" s="26">
        <v>1334854285</v>
      </c>
      <c r="I5" s="24">
        <v>1376320166</v>
      </c>
      <c r="J5" s="6">
        <v>1372375209</v>
      </c>
      <c r="K5" s="25">
        <v>1538022907</v>
      </c>
    </row>
    <row r="6" spans="1:11" ht="13.5">
      <c r="A6" s="22" t="s">
        <v>19</v>
      </c>
      <c r="B6" s="6">
        <v>3211943574</v>
      </c>
      <c r="C6" s="6">
        <v>3492265793</v>
      </c>
      <c r="D6" s="23">
        <v>3771163235</v>
      </c>
      <c r="E6" s="24">
        <v>3956915402</v>
      </c>
      <c r="F6" s="6">
        <v>3959249640</v>
      </c>
      <c r="G6" s="25">
        <v>3959249640</v>
      </c>
      <c r="H6" s="26">
        <v>4022276659</v>
      </c>
      <c r="I6" s="24">
        <v>4220887661</v>
      </c>
      <c r="J6" s="6">
        <v>4370762424</v>
      </c>
      <c r="K6" s="25">
        <v>4665457321</v>
      </c>
    </row>
    <row r="7" spans="1:11" ht="13.5">
      <c r="A7" s="22" t="s">
        <v>20</v>
      </c>
      <c r="B7" s="6">
        <v>30723352</v>
      </c>
      <c r="C7" s="6">
        <v>29908463</v>
      </c>
      <c r="D7" s="23">
        <v>20723920</v>
      </c>
      <c r="E7" s="24">
        <v>27497123</v>
      </c>
      <c r="F7" s="6">
        <v>27497123</v>
      </c>
      <c r="G7" s="25">
        <v>27497123</v>
      </c>
      <c r="H7" s="26">
        <v>14965397</v>
      </c>
      <c r="I7" s="24">
        <v>22915208</v>
      </c>
      <c r="J7" s="6">
        <v>24015138</v>
      </c>
      <c r="K7" s="25">
        <v>25167864</v>
      </c>
    </row>
    <row r="8" spans="1:11" ht="13.5">
      <c r="A8" s="22" t="s">
        <v>21</v>
      </c>
      <c r="B8" s="6">
        <v>1094756338</v>
      </c>
      <c r="C8" s="6">
        <v>726015010</v>
      </c>
      <c r="D8" s="23">
        <v>788625997</v>
      </c>
      <c r="E8" s="24">
        <v>745494219</v>
      </c>
      <c r="F8" s="6">
        <v>745494219</v>
      </c>
      <c r="G8" s="25">
        <v>745494219</v>
      </c>
      <c r="H8" s="26">
        <v>455878998</v>
      </c>
      <c r="I8" s="24">
        <v>910524498</v>
      </c>
      <c r="J8" s="6">
        <v>848560142</v>
      </c>
      <c r="K8" s="25">
        <v>925630037</v>
      </c>
    </row>
    <row r="9" spans="1:11" ht="13.5">
      <c r="A9" s="22" t="s">
        <v>22</v>
      </c>
      <c r="B9" s="6">
        <v>1654577927</v>
      </c>
      <c r="C9" s="6">
        <v>1224200052</v>
      </c>
      <c r="D9" s="23">
        <v>1040636071</v>
      </c>
      <c r="E9" s="24">
        <v>953192947</v>
      </c>
      <c r="F9" s="6">
        <v>909828050</v>
      </c>
      <c r="G9" s="25">
        <v>909828050</v>
      </c>
      <c r="H9" s="26">
        <v>828387117</v>
      </c>
      <c r="I9" s="24">
        <v>881779813</v>
      </c>
      <c r="J9" s="6">
        <v>1006155823</v>
      </c>
      <c r="K9" s="25">
        <v>1079076775</v>
      </c>
    </row>
    <row r="10" spans="1:11" ht="25.5">
      <c r="A10" s="27" t="s">
        <v>83</v>
      </c>
      <c r="B10" s="28">
        <f>SUM(B5:B9)</f>
        <v>6966509850</v>
      </c>
      <c r="C10" s="29">
        <f aca="true" t="shared" si="0" ref="C10:K10">SUM(C5:C9)</f>
        <v>6630605485</v>
      </c>
      <c r="D10" s="30">
        <f t="shared" si="0"/>
        <v>6831126682</v>
      </c>
      <c r="E10" s="28">
        <f t="shared" si="0"/>
        <v>6949637528</v>
      </c>
      <c r="F10" s="29">
        <f t="shared" si="0"/>
        <v>6908606869</v>
      </c>
      <c r="G10" s="31">
        <f t="shared" si="0"/>
        <v>6908606869</v>
      </c>
      <c r="H10" s="32">
        <f t="shared" si="0"/>
        <v>6656362456</v>
      </c>
      <c r="I10" s="28">
        <f t="shared" si="0"/>
        <v>7412427346</v>
      </c>
      <c r="J10" s="29">
        <f t="shared" si="0"/>
        <v>7621868736</v>
      </c>
      <c r="K10" s="31">
        <f t="shared" si="0"/>
        <v>8233354904</v>
      </c>
    </row>
    <row r="11" spans="1:11" ht="13.5">
      <c r="A11" s="22" t="s">
        <v>23</v>
      </c>
      <c r="B11" s="6">
        <v>1605678325</v>
      </c>
      <c r="C11" s="6">
        <v>1855761430</v>
      </c>
      <c r="D11" s="23">
        <v>2044841936</v>
      </c>
      <c r="E11" s="24">
        <v>2065238049</v>
      </c>
      <c r="F11" s="6">
        <v>2003548590</v>
      </c>
      <c r="G11" s="25">
        <v>2003548590</v>
      </c>
      <c r="H11" s="26">
        <v>2075128315</v>
      </c>
      <c r="I11" s="24">
        <v>2103204855</v>
      </c>
      <c r="J11" s="6">
        <v>2301339360</v>
      </c>
      <c r="K11" s="25">
        <v>2421621176</v>
      </c>
    </row>
    <row r="12" spans="1:11" ht="13.5">
      <c r="A12" s="22" t="s">
        <v>24</v>
      </c>
      <c r="B12" s="6">
        <v>56028903</v>
      </c>
      <c r="C12" s="6">
        <v>62271387</v>
      </c>
      <c r="D12" s="23">
        <v>64434209</v>
      </c>
      <c r="E12" s="24">
        <v>69547125</v>
      </c>
      <c r="F12" s="6">
        <v>65507125</v>
      </c>
      <c r="G12" s="25">
        <v>65507125</v>
      </c>
      <c r="H12" s="26">
        <v>64706716</v>
      </c>
      <c r="I12" s="24">
        <v>71975825</v>
      </c>
      <c r="J12" s="6">
        <v>77014130</v>
      </c>
      <c r="K12" s="25">
        <v>82405124</v>
      </c>
    </row>
    <row r="13" spans="1:11" ht="13.5">
      <c r="A13" s="22" t="s">
        <v>84</v>
      </c>
      <c r="B13" s="6">
        <v>917987646</v>
      </c>
      <c r="C13" s="6">
        <v>899924302</v>
      </c>
      <c r="D13" s="23">
        <v>965071320</v>
      </c>
      <c r="E13" s="24">
        <v>401249322</v>
      </c>
      <c r="F13" s="6">
        <v>300760946</v>
      </c>
      <c r="G13" s="25">
        <v>300760946</v>
      </c>
      <c r="H13" s="26">
        <v>646576779</v>
      </c>
      <c r="I13" s="24">
        <v>325234180</v>
      </c>
      <c r="J13" s="6">
        <v>343858451</v>
      </c>
      <c r="K13" s="25">
        <v>363557469</v>
      </c>
    </row>
    <row r="14" spans="1:11" ht="13.5">
      <c r="A14" s="22" t="s">
        <v>25</v>
      </c>
      <c r="B14" s="6">
        <v>189333167</v>
      </c>
      <c r="C14" s="6">
        <v>441721273</v>
      </c>
      <c r="D14" s="23">
        <v>176595614</v>
      </c>
      <c r="E14" s="24">
        <v>245946199</v>
      </c>
      <c r="F14" s="6">
        <v>233946199</v>
      </c>
      <c r="G14" s="25">
        <v>233946199</v>
      </c>
      <c r="H14" s="26">
        <v>196193574</v>
      </c>
      <c r="I14" s="24">
        <v>222332882</v>
      </c>
      <c r="J14" s="6">
        <v>199458310</v>
      </c>
      <c r="K14" s="25">
        <v>181001013</v>
      </c>
    </row>
    <row r="15" spans="1:11" ht="13.5">
      <c r="A15" s="22" t="s">
        <v>26</v>
      </c>
      <c r="B15" s="6">
        <v>1975315841</v>
      </c>
      <c r="C15" s="6">
        <v>2062609054</v>
      </c>
      <c r="D15" s="23">
        <v>2501315460</v>
      </c>
      <c r="E15" s="24">
        <v>2398930105</v>
      </c>
      <c r="F15" s="6">
        <v>2009129485</v>
      </c>
      <c r="G15" s="25">
        <v>2009129485</v>
      </c>
      <c r="H15" s="26">
        <v>2530883944</v>
      </c>
      <c r="I15" s="24">
        <v>2264734300</v>
      </c>
      <c r="J15" s="6">
        <v>2471596478</v>
      </c>
      <c r="K15" s="25">
        <v>2599074345</v>
      </c>
    </row>
    <row r="16" spans="1:11" ht="13.5">
      <c r="A16" s="22" t="s">
        <v>21</v>
      </c>
      <c r="B16" s="6">
        <v>2948459</v>
      </c>
      <c r="C16" s="6">
        <v>20061984</v>
      </c>
      <c r="D16" s="23">
        <v>7799481</v>
      </c>
      <c r="E16" s="24">
        <v>7937980</v>
      </c>
      <c r="F16" s="6">
        <v>2353009</v>
      </c>
      <c r="G16" s="25">
        <v>2353009</v>
      </c>
      <c r="H16" s="26">
        <v>5548286</v>
      </c>
      <c r="I16" s="24">
        <v>2240918</v>
      </c>
      <c r="J16" s="6">
        <v>2806656</v>
      </c>
      <c r="K16" s="25">
        <v>2941375</v>
      </c>
    </row>
    <row r="17" spans="1:11" ht="13.5">
      <c r="A17" s="22" t="s">
        <v>27</v>
      </c>
      <c r="B17" s="6">
        <v>1909790639</v>
      </c>
      <c r="C17" s="6">
        <v>1875931168</v>
      </c>
      <c r="D17" s="23">
        <v>2099439842</v>
      </c>
      <c r="E17" s="24">
        <v>1630945984</v>
      </c>
      <c r="F17" s="6">
        <v>1923238815</v>
      </c>
      <c r="G17" s="25">
        <v>1923238815</v>
      </c>
      <c r="H17" s="26">
        <v>1655918695</v>
      </c>
      <c r="I17" s="24">
        <v>1885601765</v>
      </c>
      <c r="J17" s="6">
        <v>1937196826</v>
      </c>
      <c r="K17" s="25">
        <v>2021881611</v>
      </c>
    </row>
    <row r="18" spans="1:11" ht="13.5">
      <c r="A18" s="33" t="s">
        <v>28</v>
      </c>
      <c r="B18" s="34">
        <f>SUM(B11:B17)</f>
        <v>6657082980</v>
      </c>
      <c r="C18" s="35">
        <f aca="true" t="shared" si="1" ref="C18:K18">SUM(C11:C17)</f>
        <v>7218280598</v>
      </c>
      <c r="D18" s="36">
        <f t="shared" si="1"/>
        <v>7859497862</v>
      </c>
      <c r="E18" s="34">
        <f t="shared" si="1"/>
        <v>6819794764</v>
      </c>
      <c r="F18" s="35">
        <f t="shared" si="1"/>
        <v>6538484169</v>
      </c>
      <c r="G18" s="37">
        <f t="shared" si="1"/>
        <v>6538484169</v>
      </c>
      <c r="H18" s="38">
        <f t="shared" si="1"/>
        <v>7174956309</v>
      </c>
      <c r="I18" s="34">
        <f t="shared" si="1"/>
        <v>6875324725</v>
      </c>
      <c r="J18" s="35">
        <f t="shared" si="1"/>
        <v>7333270211</v>
      </c>
      <c r="K18" s="37">
        <f t="shared" si="1"/>
        <v>7672482113</v>
      </c>
    </row>
    <row r="19" spans="1:11" ht="13.5">
      <c r="A19" s="33" t="s">
        <v>29</v>
      </c>
      <c r="B19" s="39">
        <f>+B10-B18</f>
        <v>309426870</v>
      </c>
      <c r="C19" s="40">
        <f aca="true" t="shared" si="2" ref="C19:K19">+C10-C18</f>
        <v>-587675113</v>
      </c>
      <c r="D19" s="41">
        <f t="shared" si="2"/>
        <v>-1028371180</v>
      </c>
      <c r="E19" s="39">
        <f t="shared" si="2"/>
        <v>129842764</v>
      </c>
      <c r="F19" s="40">
        <f t="shared" si="2"/>
        <v>370122700</v>
      </c>
      <c r="G19" s="42">
        <f t="shared" si="2"/>
        <v>370122700</v>
      </c>
      <c r="H19" s="43">
        <f t="shared" si="2"/>
        <v>-518593853</v>
      </c>
      <c r="I19" s="39">
        <f t="shared" si="2"/>
        <v>537102621</v>
      </c>
      <c r="J19" s="40">
        <f t="shared" si="2"/>
        <v>288598525</v>
      </c>
      <c r="K19" s="42">
        <f t="shared" si="2"/>
        <v>560872791</v>
      </c>
    </row>
    <row r="20" spans="1:11" ht="25.5">
      <c r="A20" s="44" t="s">
        <v>30</v>
      </c>
      <c r="B20" s="45">
        <v>827068774</v>
      </c>
      <c r="C20" s="46">
        <v>845465187</v>
      </c>
      <c r="D20" s="47">
        <v>774277846</v>
      </c>
      <c r="E20" s="45">
        <v>1077940000</v>
      </c>
      <c r="F20" s="46">
        <v>802240000</v>
      </c>
      <c r="G20" s="48">
        <v>802240000</v>
      </c>
      <c r="H20" s="49">
        <v>0</v>
      </c>
      <c r="I20" s="45">
        <v>911531502</v>
      </c>
      <c r="J20" s="46">
        <v>906684445</v>
      </c>
      <c r="K20" s="48">
        <v>902160800</v>
      </c>
    </row>
    <row r="21" spans="1:11" ht="63.75">
      <c r="A21" s="50" t="s">
        <v>85</v>
      </c>
      <c r="B21" s="51">
        <v>19216633</v>
      </c>
      <c r="C21" s="52">
        <v>18480025</v>
      </c>
      <c r="D21" s="53">
        <v>21912812</v>
      </c>
      <c r="E21" s="51">
        <v>11408079</v>
      </c>
      <c r="F21" s="52">
        <v>11408079</v>
      </c>
      <c r="G21" s="54">
        <v>11408079</v>
      </c>
      <c r="H21" s="55">
        <v>7915600</v>
      </c>
      <c r="I21" s="51">
        <v>11932851</v>
      </c>
      <c r="J21" s="52">
        <v>12505627</v>
      </c>
      <c r="K21" s="54">
        <v>13105898</v>
      </c>
    </row>
    <row r="22" spans="1:11" ht="25.5">
      <c r="A22" s="56" t="s">
        <v>86</v>
      </c>
      <c r="B22" s="57">
        <f>SUM(B19:B21)</f>
        <v>1155712277</v>
      </c>
      <c r="C22" s="58">
        <f aca="true" t="shared" si="3" ref="C22:K22">SUM(C19:C21)</f>
        <v>276270099</v>
      </c>
      <c r="D22" s="59">
        <f t="shared" si="3"/>
        <v>-232180522</v>
      </c>
      <c r="E22" s="57">
        <f t="shared" si="3"/>
        <v>1219190843</v>
      </c>
      <c r="F22" s="58">
        <f t="shared" si="3"/>
        <v>1183770779</v>
      </c>
      <c r="G22" s="60">
        <f t="shared" si="3"/>
        <v>1183770779</v>
      </c>
      <c r="H22" s="61">
        <f t="shared" si="3"/>
        <v>-510678253</v>
      </c>
      <c r="I22" s="57">
        <f t="shared" si="3"/>
        <v>1460566974</v>
      </c>
      <c r="J22" s="58">
        <f t="shared" si="3"/>
        <v>1207788597</v>
      </c>
      <c r="K22" s="60">
        <f t="shared" si="3"/>
        <v>1476139489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1155712277</v>
      </c>
      <c r="C24" s="40">
        <f aca="true" t="shared" si="4" ref="C24:K24">SUM(C22:C23)</f>
        <v>276270099</v>
      </c>
      <c r="D24" s="41">
        <f t="shared" si="4"/>
        <v>-232180522</v>
      </c>
      <c r="E24" s="39">
        <f t="shared" si="4"/>
        <v>1219190843</v>
      </c>
      <c r="F24" s="40">
        <f t="shared" si="4"/>
        <v>1183770779</v>
      </c>
      <c r="G24" s="42">
        <f t="shared" si="4"/>
        <v>1183770779</v>
      </c>
      <c r="H24" s="43">
        <f t="shared" si="4"/>
        <v>-510678253</v>
      </c>
      <c r="I24" s="39">
        <f t="shared" si="4"/>
        <v>1460566974</v>
      </c>
      <c r="J24" s="40">
        <f t="shared" si="4"/>
        <v>1207788597</v>
      </c>
      <c r="K24" s="42">
        <f t="shared" si="4"/>
        <v>1476139489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87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1214449913</v>
      </c>
      <c r="C27" s="7">
        <v>774509808</v>
      </c>
      <c r="D27" s="69">
        <v>822960939</v>
      </c>
      <c r="E27" s="70">
        <v>1266260876</v>
      </c>
      <c r="F27" s="7">
        <v>725661968</v>
      </c>
      <c r="G27" s="71">
        <v>725661968</v>
      </c>
      <c r="H27" s="72">
        <v>429549944</v>
      </c>
      <c r="I27" s="70">
        <v>1136562239</v>
      </c>
      <c r="J27" s="7">
        <v>1180261053</v>
      </c>
      <c r="K27" s="71">
        <v>1123556031</v>
      </c>
    </row>
    <row r="28" spans="1:11" ht="13.5">
      <c r="A28" s="73" t="s">
        <v>34</v>
      </c>
      <c r="B28" s="6">
        <v>925467117</v>
      </c>
      <c r="C28" s="6">
        <v>616688846</v>
      </c>
      <c r="D28" s="23">
        <v>563202107</v>
      </c>
      <c r="E28" s="24">
        <v>987397874</v>
      </c>
      <c r="F28" s="6">
        <v>591319719</v>
      </c>
      <c r="G28" s="25">
        <v>591319719</v>
      </c>
      <c r="H28" s="26">
        <v>0</v>
      </c>
      <c r="I28" s="24">
        <v>923464351</v>
      </c>
      <c r="J28" s="6">
        <v>934519151</v>
      </c>
      <c r="K28" s="25">
        <v>941428547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38810893</v>
      </c>
      <c r="D30" s="23">
        <v>22001165</v>
      </c>
      <c r="E30" s="24">
        <v>77707953</v>
      </c>
      <c r="F30" s="6">
        <v>69207953</v>
      </c>
      <c r="G30" s="25">
        <v>69207953</v>
      </c>
      <c r="H30" s="26">
        <v>0</v>
      </c>
      <c r="I30" s="24">
        <v>85179220</v>
      </c>
      <c r="J30" s="6">
        <v>56448097</v>
      </c>
      <c r="K30" s="25">
        <v>0</v>
      </c>
    </row>
    <row r="31" spans="1:11" ht="13.5">
      <c r="A31" s="22" t="s">
        <v>36</v>
      </c>
      <c r="B31" s="6">
        <v>288982795</v>
      </c>
      <c r="C31" s="6">
        <v>0</v>
      </c>
      <c r="D31" s="23">
        <v>183663946</v>
      </c>
      <c r="E31" s="24">
        <v>201155049</v>
      </c>
      <c r="F31" s="6">
        <v>65134296</v>
      </c>
      <c r="G31" s="25">
        <v>65134296</v>
      </c>
      <c r="H31" s="26">
        <v>0</v>
      </c>
      <c r="I31" s="24">
        <v>127918668</v>
      </c>
      <c r="J31" s="6">
        <v>189293805</v>
      </c>
      <c r="K31" s="25">
        <v>182127484</v>
      </c>
    </row>
    <row r="32" spans="1:11" ht="13.5">
      <c r="A32" s="33" t="s">
        <v>37</v>
      </c>
      <c r="B32" s="7">
        <f>SUM(B28:B31)</f>
        <v>1214449912</v>
      </c>
      <c r="C32" s="7">
        <f aca="true" t="shared" si="5" ref="C32:K32">SUM(C28:C31)</f>
        <v>655499739</v>
      </c>
      <c r="D32" s="69">
        <f t="shared" si="5"/>
        <v>768867218</v>
      </c>
      <c r="E32" s="70">
        <f t="shared" si="5"/>
        <v>1266260876</v>
      </c>
      <c r="F32" s="7">
        <f t="shared" si="5"/>
        <v>725661968</v>
      </c>
      <c r="G32" s="71">
        <f t="shared" si="5"/>
        <v>725661968</v>
      </c>
      <c r="H32" s="72">
        <f t="shared" si="5"/>
        <v>0</v>
      </c>
      <c r="I32" s="70">
        <f t="shared" si="5"/>
        <v>1136562239</v>
      </c>
      <c r="J32" s="7">
        <f t="shared" si="5"/>
        <v>1180261053</v>
      </c>
      <c r="K32" s="71">
        <f t="shared" si="5"/>
        <v>1123556031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2490679395</v>
      </c>
      <c r="C35" s="6">
        <v>966671548</v>
      </c>
      <c r="D35" s="23">
        <v>6618627462</v>
      </c>
      <c r="E35" s="24">
        <v>3565790621</v>
      </c>
      <c r="F35" s="6">
        <v>2894967300</v>
      </c>
      <c r="G35" s="25">
        <v>2894967300</v>
      </c>
      <c r="H35" s="26">
        <v>7297316776</v>
      </c>
      <c r="I35" s="24">
        <v>3188258108</v>
      </c>
      <c r="J35" s="6">
        <v>3446737846</v>
      </c>
      <c r="K35" s="25">
        <v>4054038908</v>
      </c>
    </row>
    <row r="36" spans="1:11" ht="13.5">
      <c r="A36" s="22" t="s">
        <v>40</v>
      </c>
      <c r="B36" s="6">
        <v>18515468331</v>
      </c>
      <c r="C36" s="6">
        <v>133035664</v>
      </c>
      <c r="D36" s="23">
        <v>19669661363</v>
      </c>
      <c r="E36" s="24">
        <v>19601305263</v>
      </c>
      <c r="F36" s="6">
        <v>20048939563</v>
      </c>
      <c r="G36" s="25">
        <v>20048939563</v>
      </c>
      <c r="H36" s="26">
        <v>19568917674</v>
      </c>
      <c r="I36" s="24">
        <v>20725428115</v>
      </c>
      <c r="J36" s="6">
        <v>21709392488</v>
      </c>
      <c r="K36" s="25">
        <v>22638085774</v>
      </c>
    </row>
    <row r="37" spans="1:11" ht="13.5">
      <c r="A37" s="22" t="s">
        <v>41</v>
      </c>
      <c r="B37" s="6">
        <v>2444158189</v>
      </c>
      <c r="C37" s="6">
        <v>-1187783186</v>
      </c>
      <c r="D37" s="23">
        <v>8212723047</v>
      </c>
      <c r="E37" s="24">
        <v>928462784</v>
      </c>
      <c r="F37" s="6">
        <v>2302364639</v>
      </c>
      <c r="G37" s="25">
        <v>2302364639</v>
      </c>
      <c r="H37" s="26">
        <v>9445804582</v>
      </c>
      <c r="I37" s="24">
        <v>2153568367</v>
      </c>
      <c r="J37" s="6">
        <v>2256939648</v>
      </c>
      <c r="K37" s="25">
        <v>2365272750</v>
      </c>
    </row>
    <row r="38" spans="1:11" ht="13.5">
      <c r="A38" s="22" t="s">
        <v>42</v>
      </c>
      <c r="B38" s="6">
        <v>3079482225</v>
      </c>
      <c r="C38" s="6">
        <v>161955795</v>
      </c>
      <c r="D38" s="23">
        <v>2338147463</v>
      </c>
      <c r="E38" s="24">
        <v>3410848488</v>
      </c>
      <c r="F38" s="6">
        <v>2993124665</v>
      </c>
      <c r="G38" s="25">
        <v>2993124665</v>
      </c>
      <c r="H38" s="26">
        <v>2245527509</v>
      </c>
      <c r="I38" s="24">
        <v>2984149488</v>
      </c>
      <c r="J38" s="6">
        <v>3127388663</v>
      </c>
      <c r="K38" s="25">
        <v>3277503319</v>
      </c>
    </row>
    <row r="39" spans="1:11" ht="13.5">
      <c r="A39" s="22" t="s">
        <v>43</v>
      </c>
      <c r="B39" s="6">
        <v>15482507312</v>
      </c>
      <c r="C39" s="6">
        <v>1849264431</v>
      </c>
      <c r="D39" s="23">
        <v>16490240114</v>
      </c>
      <c r="E39" s="24">
        <v>18827784612</v>
      </c>
      <c r="F39" s="6">
        <v>17683837623</v>
      </c>
      <c r="G39" s="25">
        <v>17683837623</v>
      </c>
      <c r="H39" s="26">
        <v>15655937497</v>
      </c>
      <c r="I39" s="24">
        <v>18775968368</v>
      </c>
      <c r="J39" s="6">
        <v>19771802023</v>
      </c>
      <c r="K39" s="25">
        <v>21049348613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703074958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2327809441</v>
      </c>
      <c r="J42" s="6">
        <v>2026408231</v>
      </c>
      <c r="K42" s="25">
        <v>2333167168</v>
      </c>
    </row>
    <row r="43" spans="1:11" ht="13.5">
      <c r="A43" s="22" t="s">
        <v>46</v>
      </c>
      <c r="B43" s="6">
        <v>-1190803787</v>
      </c>
      <c r="C43" s="6">
        <v>26039</v>
      </c>
      <c r="D43" s="23">
        <v>4088312</v>
      </c>
      <c r="E43" s="24">
        <v>-4114351</v>
      </c>
      <c r="F43" s="6">
        <v>-4114351</v>
      </c>
      <c r="G43" s="25">
        <v>-4114351</v>
      </c>
      <c r="H43" s="26">
        <v>-4114355</v>
      </c>
      <c r="I43" s="24">
        <v>-1124629388</v>
      </c>
      <c r="J43" s="6">
        <v>-1167755426</v>
      </c>
      <c r="K43" s="25">
        <v>-1110450133</v>
      </c>
    </row>
    <row r="44" spans="1:11" ht="13.5">
      <c r="A44" s="22" t="s">
        <v>47</v>
      </c>
      <c r="B44" s="6">
        <v>379576772</v>
      </c>
      <c r="C44" s="6">
        <v>-1365860</v>
      </c>
      <c r="D44" s="23">
        <v>185824791</v>
      </c>
      <c r="E44" s="24">
        <v>-5707666</v>
      </c>
      <c r="F44" s="6">
        <v>-7809000</v>
      </c>
      <c r="G44" s="25">
        <v>-7809000</v>
      </c>
      <c r="H44" s="26">
        <v>-161405589</v>
      </c>
      <c r="I44" s="24">
        <v>102170426</v>
      </c>
      <c r="J44" s="6">
        <v>137408994</v>
      </c>
      <c r="K44" s="25">
        <v>152147924</v>
      </c>
    </row>
    <row r="45" spans="1:11" ht="13.5">
      <c r="A45" s="33" t="s">
        <v>48</v>
      </c>
      <c r="B45" s="7">
        <v>217527320</v>
      </c>
      <c r="C45" s="7">
        <v>-1960618</v>
      </c>
      <c r="D45" s="69">
        <v>479080212</v>
      </c>
      <c r="E45" s="70">
        <v>256057184</v>
      </c>
      <c r="F45" s="7">
        <v>104333535</v>
      </c>
      <c r="G45" s="71">
        <v>104333535</v>
      </c>
      <c r="H45" s="72">
        <v>236584204</v>
      </c>
      <c r="I45" s="70">
        <v>1200035520</v>
      </c>
      <c r="J45" s="7">
        <v>1189490333</v>
      </c>
      <c r="K45" s="71">
        <v>1683021410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380248941</v>
      </c>
      <c r="C48" s="6">
        <v>-105323789</v>
      </c>
      <c r="D48" s="23">
        <v>128090372</v>
      </c>
      <c r="E48" s="24">
        <v>231094911</v>
      </c>
      <c r="F48" s="6">
        <v>-109780940</v>
      </c>
      <c r="G48" s="25">
        <v>-109780940</v>
      </c>
      <c r="H48" s="26">
        <v>380925807</v>
      </c>
      <c r="I48" s="24">
        <v>193428534</v>
      </c>
      <c r="J48" s="6">
        <v>308156451</v>
      </c>
      <c r="K48" s="25">
        <v>764805607</v>
      </c>
    </row>
    <row r="49" spans="1:11" ht="13.5">
      <c r="A49" s="22" t="s">
        <v>51</v>
      </c>
      <c r="B49" s="6">
        <f>+B75</f>
        <v>833706838.5045738</v>
      </c>
      <c r="C49" s="6">
        <f aca="true" t="shared" si="6" ref="C49:K49">+C75</f>
        <v>491105058</v>
      </c>
      <c r="D49" s="23">
        <f t="shared" si="6"/>
        <v>6937449866</v>
      </c>
      <c r="E49" s="24">
        <f t="shared" si="6"/>
        <v>1735516621</v>
      </c>
      <c r="F49" s="6">
        <f t="shared" si="6"/>
        <v>2163511729</v>
      </c>
      <c r="G49" s="25">
        <f t="shared" si="6"/>
        <v>2163511729</v>
      </c>
      <c r="H49" s="26">
        <f t="shared" si="6"/>
        <v>8161495210</v>
      </c>
      <c r="I49" s="24">
        <f t="shared" si="6"/>
        <v>103631018.49761939</v>
      </c>
      <c r="J49" s="6">
        <f t="shared" si="6"/>
        <v>113684748.7039504</v>
      </c>
      <c r="K49" s="25">
        <f t="shared" si="6"/>
        <v>79285950.75801301</v>
      </c>
    </row>
    <row r="50" spans="1:11" ht="13.5">
      <c r="A50" s="33" t="s">
        <v>52</v>
      </c>
      <c r="B50" s="7">
        <f>+B48-B49</f>
        <v>-453457897.5045738</v>
      </c>
      <c r="C50" s="7">
        <f aca="true" t="shared" si="7" ref="C50:K50">+C48-C49</f>
        <v>-596428847</v>
      </c>
      <c r="D50" s="69">
        <f t="shared" si="7"/>
        <v>-6809359494</v>
      </c>
      <c r="E50" s="70">
        <f t="shared" si="7"/>
        <v>-1504421710</v>
      </c>
      <c r="F50" s="7">
        <f t="shared" si="7"/>
        <v>-2273292669</v>
      </c>
      <c r="G50" s="71">
        <f t="shared" si="7"/>
        <v>-2273292669</v>
      </c>
      <c r="H50" s="72">
        <f t="shared" si="7"/>
        <v>-7780569403</v>
      </c>
      <c r="I50" s="70">
        <f t="shared" si="7"/>
        <v>89797515.50238061</v>
      </c>
      <c r="J50" s="7">
        <f t="shared" si="7"/>
        <v>194471702.2960496</v>
      </c>
      <c r="K50" s="71">
        <f t="shared" si="7"/>
        <v>685519656.241987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18232482443</v>
      </c>
      <c r="C53" s="6">
        <v>728488031</v>
      </c>
      <c r="D53" s="23">
        <v>17686321714</v>
      </c>
      <c r="E53" s="24">
        <v>17623381321</v>
      </c>
      <c r="F53" s="6">
        <v>19310452621</v>
      </c>
      <c r="G53" s="25">
        <v>19310452621</v>
      </c>
      <c r="H53" s="26">
        <v>17465578027</v>
      </c>
      <c r="I53" s="24">
        <v>18850378934</v>
      </c>
      <c r="J53" s="6">
        <v>19744340947</v>
      </c>
      <c r="K53" s="25">
        <v>20578711759</v>
      </c>
    </row>
    <row r="54" spans="1:11" ht="13.5">
      <c r="A54" s="22" t="s">
        <v>55</v>
      </c>
      <c r="B54" s="6">
        <v>917987646</v>
      </c>
      <c r="C54" s="6">
        <v>0</v>
      </c>
      <c r="D54" s="23">
        <v>964132231</v>
      </c>
      <c r="E54" s="24">
        <v>401249322</v>
      </c>
      <c r="F54" s="6">
        <v>300760946</v>
      </c>
      <c r="G54" s="25">
        <v>300760946</v>
      </c>
      <c r="H54" s="26">
        <v>646576779</v>
      </c>
      <c r="I54" s="24">
        <v>325234180</v>
      </c>
      <c r="J54" s="6">
        <v>343858451</v>
      </c>
      <c r="K54" s="25">
        <v>363557469</v>
      </c>
    </row>
    <row r="55" spans="1:11" ht="13.5">
      <c r="A55" s="22" t="s">
        <v>56</v>
      </c>
      <c r="B55" s="6">
        <v>0</v>
      </c>
      <c r="C55" s="6">
        <v>372134282</v>
      </c>
      <c r="D55" s="23">
        <v>390817647</v>
      </c>
      <c r="E55" s="24">
        <v>213187252</v>
      </c>
      <c r="F55" s="6">
        <v>106173579</v>
      </c>
      <c r="G55" s="25">
        <v>106173579</v>
      </c>
      <c r="H55" s="26">
        <v>69937328</v>
      </c>
      <c r="I55" s="24">
        <v>289219899</v>
      </c>
      <c r="J55" s="6">
        <v>403685847</v>
      </c>
      <c r="K55" s="25">
        <v>419423350</v>
      </c>
    </row>
    <row r="56" spans="1:11" ht="13.5">
      <c r="A56" s="22" t="s">
        <v>57</v>
      </c>
      <c r="B56" s="6">
        <v>0</v>
      </c>
      <c r="C56" s="6">
        <v>686704737</v>
      </c>
      <c r="D56" s="23">
        <v>614054369</v>
      </c>
      <c r="E56" s="24">
        <v>698777763</v>
      </c>
      <c r="F56" s="6">
        <v>585426729</v>
      </c>
      <c r="G56" s="25">
        <v>585426729</v>
      </c>
      <c r="H56" s="26">
        <v>535491348</v>
      </c>
      <c r="I56" s="24">
        <v>475850943</v>
      </c>
      <c r="J56" s="6">
        <v>522476593</v>
      </c>
      <c r="K56" s="25">
        <v>586049387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248729632</v>
      </c>
      <c r="D59" s="23">
        <v>297613014</v>
      </c>
      <c r="E59" s="24">
        <v>460479378</v>
      </c>
      <c r="F59" s="6">
        <v>410509944</v>
      </c>
      <c r="G59" s="25">
        <v>410509944</v>
      </c>
      <c r="H59" s="26">
        <v>410509944</v>
      </c>
      <c r="I59" s="24">
        <v>345111716</v>
      </c>
      <c r="J59" s="6">
        <v>373757043</v>
      </c>
      <c r="K59" s="25">
        <v>405648349</v>
      </c>
    </row>
    <row r="60" spans="1:11" ht="13.5">
      <c r="A60" s="90" t="s">
        <v>60</v>
      </c>
      <c r="B60" s="6">
        <v>0</v>
      </c>
      <c r="C60" s="6">
        <v>98418176</v>
      </c>
      <c r="D60" s="23">
        <v>110189692</v>
      </c>
      <c r="E60" s="24">
        <v>-16579997</v>
      </c>
      <c r="F60" s="6">
        <v>-16579997</v>
      </c>
      <c r="G60" s="25">
        <v>-16579997</v>
      </c>
      <c r="H60" s="26">
        <v>-16579997</v>
      </c>
      <c r="I60" s="24">
        <v>110741627</v>
      </c>
      <c r="J60" s="6">
        <v>114032629</v>
      </c>
      <c r="K60" s="25">
        <v>123752573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7160</v>
      </c>
      <c r="C63" s="98">
        <v>0</v>
      </c>
      <c r="D63" s="99">
        <v>0</v>
      </c>
      <c r="E63" s="97">
        <v>7160</v>
      </c>
      <c r="F63" s="98">
        <v>7160</v>
      </c>
      <c r="G63" s="99">
        <v>7160</v>
      </c>
      <c r="H63" s="100">
        <v>7160</v>
      </c>
      <c r="I63" s="97">
        <v>7160</v>
      </c>
      <c r="J63" s="98">
        <v>7160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151190</v>
      </c>
      <c r="F64" s="98">
        <v>151190</v>
      </c>
      <c r="G64" s="99">
        <v>151190</v>
      </c>
      <c r="H64" s="100">
        <v>151190</v>
      </c>
      <c r="I64" s="97">
        <v>151190</v>
      </c>
      <c r="J64" s="98">
        <v>151190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88</v>
      </c>
      <c r="B70" s="5">
        <f>IF(ISERROR(B71/B72),0,(B71/B72))</f>
        <v>0.6053366710793604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0.8196965345249694</v>
      </c>
      <c r="J70" s="5">
        <f t="shared" si="8"/>
        <v>0.8083453014588728</v>
      </c>
      <c r="K70" s="5">
        <f t="shared" si="8"/>
        <v>0.8146917372463508</v>
      </c>
    </row>
    <row r="71" spans="1:11" ht="12.75" hidden="1">
      <c r="A71" s="2" t="s">
        <v>89</v>
      </c>
      <c r="B71" s="2">
        <f>+B83</f>
        <v>3390683512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5089213963</v>
      </c>
      <c r="J71" s="2">
        <f t="shared" si="9"/>
        <v>5226749480</v>
      </c>
      <c r="K71" s="2">
        <f t="shared" si="9"/>
        <v>5691152061</v>
      </c>
    </row>
    <row r="72" spans="1:11" ht="12.75" hidden="1">
      <c r="A72" s="2" t="s">
        <v>90</v>
      </c>
      <c r="B72" s="2">
        <f>+B77</f>
        <v>5601318529</v>
      </c>
      <c r="C72" s="2">
        <f aca="true" t="shared" si="10" ref="C72:K72">+C77</f>
        <v>5336882917</v>
      </c>
      <c r="D72" s="2">
        <f t="shared" si="10"/>
        <v>5693921466</v>
      </c>
      <c r="E72" s="2">
        <f t="shared" si="10"/>
        <v>5900740438</v>
      </c>
      <c r="F72" s="2">
        <f t="shared" si="10"/>
        <v>5865876343</v>
      </c>
      <c r="G72" s="2">
        <f t="shared" si="10"/>
        <v>5865876343</v>
      </c>
      <c r="H72" s="2">
        <f t="shared" si="10"/>
        <v>5908859616</v>
      </c>
      <c r="I72" s="2">
        <f t="shared" si="10"/>
        <v>6208656190</v>
      </c>
      <c r="J72" s="2">
        <f t="shared" si="10"/>
        <v>6465986096</v>
      </c>
      <c r="K72" s="2">
        <f t="shared" si="10"/>
        <v>6985650892</v>
      </c>
    </row>
    <row r="73" spans="1:11" ht="12.75" hidden="1">
      <c r="A73" s="2" t="s">
        <v>91</v>
      </c>
      <c r="B73" s="2">
        <f>+B74</f>
        <v>1752900100.3333323</v>
      </c>
      <c r="C73" s="2">
        <f aca="true" t="shared" si="11" ref="C73:K73">+(C78+C80+C81+C82)-(B78+B80+B81+B82)</f>
        <v>-735990758</v>
      </c>
      <c r="D73" s="2">
        <f t="shared" si="11"/>
        <v>5872798096</v>
      </c>
      <c r="E73" s="2">
        <f t="shared" si="11"/>
        <v>-2451758200</v>
      </c>
      <c r="F73" s="2">
        <f>+(F78+F80+F81+F82)-(D78+D80+D81+D82)</f>
        <v>-4344825670</v>
      </c>
      <c r="G73" s="2">
        <f>+(G78+G80+G81+G82)-(D78+D80+D81+D82)</f>
        <v>-4344825670</v>
      </c>
      <c r="H73" s="2">
        <f>+(H78+H80+H81+H82)-(D78+D80+D81+D82)</f>
        <v>523971557</v>
      </c>
      <c r="I73" s="2">
        <f>+(I78+I80+I81+I82)-(E78+E80+E81+E82)</f>
        <v>-1902986136</v>
      </c>
      <c r="J73" s="2">
        <f t="shared" si="11"/>
        <v>114324106</v>
      </c>
      <c r="K73" s="2">
        <f t="shared" si="11"/>
        <v>119811662</v>
      </c>
    </row>
    <row r="74" spans="1:11" ht="12.75" hidden="1">
      <c r="A74" s="2" t="s">
        <v>92</v>
      </c>
      <c r="B74" s="2">
        <f>+TREND(C74:E74)</f>
        <v>1752900100.3333323</v>
      </c>
      <c r="C74" s="2">
        <f>+C73</f>
        <v>-735990758</v>
      </c>
      <c r="D74" s="2">
        <f aca="true" t="shared" si="12" ref="D74:K74">+D73</f>
        <v>5872798096</v>
      </c>
      <c r="E74" s="2">
        <f t="shared" si="12"/>
        <v>-2451758200</v>
      </c>
      <c r="F74" s="2">
        <f t="shared" si="12"/>
        <v>-4344825670</v>
      </c>
      <c r="G74" s="2">
        <f t="shared" si="12"/>
        <v>-4344825670</v>
      </c>
      <c r="H74" s="2">
        <f t="shared" si="12"/>
        <v>523971557</v>
      </c>
      <c r="I74" s="2">
        <f t="shared" si="12"/>
        <v>-1902986136</v>
      </c>
      <c r="J74" s="2">
        <f t="shared" si="12"/>
        <v>114324106</v>
      </c>
      <c r="K74" s="2">
        <f t="shared" si="12"/>
        <v>119811662</v>
      </c>
    </row>
    <row r="75" spans="1:11" ht="12.75" hidden="1">
      <c r="A75" s="2" t="s">
        <v>93</v>
      </c>
      <c r="B75" s="2">
        <f>+B84-(((B80+B81+B78)*B70)-B79)</f>
        <v>833706838.5045738</v>
      </c>
      <c r="C75" s="2">
        <f aca="true" t="shared" si="13" ref="C75:K75">+C84-(((C80+C81+C78)*C70)-C79)</f>
        <v>491105058</v>
      </c>
      <c r="D75" s="2">
        <f t="shared" si="13"/>
        <v>6937449866</v>
      </c>
      <c r="E75" s="2">
        <f t="shared" si="13"/>
        <v>1735516621</v>
      </c>
      <c r="F75" s="2">
        <f t="shared" si="13"/>
        <v>2163511729</v>
      </c>
      <c r="G75" s="2">
        <f t="shared" si="13"/>
        <v>2163511729</v>
      </c>
      <c r="H75" s="2">
        <f t="shared" si="13"/>
        <v>8161495210</v>
      </c>
      <c r="I75" s="2">
        <f t="shared" si="13"/>
        <v>103631018.49761939</v>
      </c>
      <c r="J75" s="2">
        <f t="shared" si="13"/>
        <v>113684748.7039504</v>
      </c>
      <c r="K75" s="2">
        <f t="shared" si="13"/>
        <v>79285950.75801301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5601318529</v>
      </c>
      <c r="C77" s="3">
        <v>5336882917</v>
      </c>
      <c r="D77" s="3">
        <v>5693921466</v>
      </c>
      <c r="E77" s="3">
        <v>5900740438</v>
      </c>
      <c r="F77" s="3">
        <v>5865876343</v>
      </c>
      <c r="G77" s="3">
        <v>5865876343</v>
      </c>
      <c r="H77" s="3">
        <v>5908859616</v>
      </c>
      <c r="I77" s="3">
        <v>6208656190</v>
      </c>
      <c r="J77" s="3">
        <v>6465986096</v>
      </c>
      <c r="K77" s="3">
        <v>6985650892</v>
      </c>
    </row>
    <row r="78" spans="1:11" ht="12.75" hidden="1">
      <c r="A78" s="1" t="s">
        <v>67</v>
      </c>
      <c r="B78" s="3">
        <v>2227421</v>
      </c>
      <c r="C78" s="3">
        <v>-6728251</v>
      </c>
      <c r="D78" s="3">
        <v>867121578</v>
      </c>
      <c r="E78" s="3">
        <v>1714785000</v>
      </c>
      <c r="F78" s="3">
        <v>4070000</v>
      </c>
      <c r="G78" s="3">
        <v>4070000</v>
      </c>
      <c r="H78" s="3">
        <v>987121576</v>
      </c>
      <c r="I78" s="3">
        <v>4070000</v>
      </c>
      <c r="J78" s="3">
        <v>4265360</v>
      </c>
      <c r="K78" s="3">
        <v>4470097</v>
      </c>
    </row>
    <row r="79" spans="1:11" ht="12.75" hidden="1">
      <c r="A79" s="1" t="s">
        <v>68</v>
      </c>
      <c r="B79" s="3">
        <v>1801890610</v>
      </c>
      <c r="C79" s="3">
        <v>-1242334278</v>
      </c>
      <c r="D79" s="3">
        <v>6906527516</v>
      </c>
      <c r="E79" s="3">
        <v>251056185</v>
      </c>
      <c r="F79" s="3">
        <v>1704069729</v>
      </c>
      <c r="G79" s="3">
        <v>1704069729</v>
      </c>
      <c r="H79" s="3">
        <v>8130572860</v>
      </c>
      <c r="I79" s="3">
        <v>1571484593</v>
      </c>
      <c r="J79" s="3">
        <v>1646915853</v>
      </c>
      <c r="K79" s="3">
        <v>1725967814</v>
      </c>
    </row>
    <row r="80" spans="1:11" ht="12.75" hidden="1">
      <c r="A80" s="1" t="s">
        <v>69</v>
      </c>
      <c r="B80" s="3">
        <v>1467058346</v>
      </c>
      <c r="C80" s="3">
        <v>322096662</v>
      </c>
      <c r="D80" s="3">
        <v>2385706220</v>
      </c>
      <c r="E80" s="3">
        <v>2569677849</v>
      </c>
      <c r="F80" s="3">
        <v>2259538849</v>
      </c>
      <c r="G80" s="3">
        <v>2259538849</v>
      </c>
      <c r="H80" s="3">
        <v>2668375949</v>
      </c>
      <c r="I80" s="3">
        <v>2249620183</v>
      </c>
      <c r="J80" s="3">
        <v>2357601953</v>
      </c>
      <c r="K80" s="3">
        <v>2470766847</v>
      </c>
    </row>
    <row r="81" spans="1:11" ht="12.75" hidden="1">
      <c r="A81" s="1" t="s">
        <v>70</v>
      </c>
      <c r="B81" s="3">
        <v>130127944</v>
      </c>
      <c r="C81" s="3">
        <v>419639467</v>
      </c>
      <c r="D81" s="3">
        <v>2701634848</v>
      </c>
      <c r="E81" s="3">
        <v>0</v>
      </c>
      <c r="F81" s="3">
        <v>128062000</v>
      </c>
      <c r="G81" s="3">
        <v>128062000</v>
      </c>
      <c r="H81" s="3">
        <v>2862936679</v>
      </c>
      <c r="I81" s="3">
        <v>128062000</v>
      </c>
      <c r="J81" s="3">
        <v>134208976</v>
      </c>
      <c r="K81" s="3">
        <v>140651007</v>
      </c>
    </row>
    <row r="82" spans="1:11" ht="12.75" hidden="1">
      <c r="A82" s="1" t="s">
        <v>71</v>
      </c>
      <c r="B82" s="3">
        <v>275470</v>
      </c>
      <c r="C82" s="3">
        <v>128690545</v>
      </c>
      <c r="D82" s="3">
        <v>782033873</v>
      </c>
      <c r="E82" s="3">
        <v>275470</v>
      </c>
      <c r="F82" s="3">
        <v>0</v>
      </c>
      <c r="G82" s="3">
        <v>0</v>
      </c>
      <c r="H82" s="3">
        <v>742033872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3390683512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5089213963</v>
      </c>
      <c r="J83" s="3">
        <v>5226749480</v>
      </c>
      <c r="K83" s="3">
        <v>5691152061</v>
      </c>
    </row>
    <row r="84" spans="1:11" ht="12.75" hidden="1">
      <c r="A84" s="1" t="s">
        <v>73</v>
      </c>
      <c r="B84" s="3">
        <v>0</v>
      </c>
      <c r="C84" s="3">
        <v>1733439336</v>
      </c>
      <c r="D84" s="3">
        <v>30922350</v>
      </c>
      <c r="E84" s="3">
        <v>1484460436</v>
      </c>
      <c r="F84" s="3">
        <v>459442000</v>
      </c>
      <c r="G84" s="3">
        <v>459442000</v>
      </c>
      <c r="H84" s="3">
        <v>30922350</v>
      </c>
      <c r="I84" s="3">
        <v>484460436</v>
      </c>
      <c r="J84" s="3">
        <v>484460436</v>
      </c>
      <c r="K84" s="3">
        <v>484460436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4042296730</v>
      </c>
      <c r="C5" s="6">
        <v>5200065020</v>
      </c>
      <c r="D5" s="23">
        <v>5395430740</v>
      </c>
      <c r="E5" s="24">
        <v>6140478219</v>
      </c>
      <c r="F5" s="6">
        <v>6140478219</v>
      </c>
      <c r="G5" s="25">
        <v>6140478219</v>
      </c>
      <c r="H5" s="26">
        <v>5645964011</v>
      </c>
      <c r="I5" s="24">
        <v>6140478219</v>
      </c>
      <c r="J5" s="6">
        <v>6422940215</v>
      </c>
      <c r="K5" s="25">
        <v>6718395467</v>
      </c>
    </row>
    <row r="6" spans="1:11" ht="13.5">
      <c r="A6" s="22" t="s">
        <v>19</v>
      </c>
      <c r="B6" s="6">
        <v>18682500439</v>
      </c>
      <c r="C6" s="6">
        <v>18403952607</v>
      </c>
      <c r="D6" s="23">
        <v>20586159248</v>
      </c>
      <c r="E6" s="24">
        <v>23728239444</v>
      </c>
      <c r="F6" s="6">
        <v>22855235937</v>
      </c>
      <c r="G6" s="25">
        <v>22855235937</v>
      </c>
      <c r="H6" s="26">
        <v>22293941820</v>
      </c>
      <c r="I6" s="24">
        <v>25954543149</v>
      </c>
      <c r="J6" s="6">
        <v>28285905477</v>
      </c>
      <c r="K6" s="25">
        <v>30861400584</v>
      </c>
    </row>
    <row r="7" spans="1:11" ht="13.5">
      <c r="A7" s="22" t="s">
        <v>20</v>
      </c>
      <c r="B7" s="6">
        <v>637392535</v>
      </c>
      <c r="C7" s="6">
        <v>620078905</v>
      </c>
      <c r="D7" s="23">
        <v>397694498</v>
      </c>
      <c r="E7" s="24">
        <v>438015030</v>
      </c>
      <c r="F7" s="6">
        <v>435015030</v>
      </c>
      <c r="G7" s="25">
        <v>435015030</v>
      </c>
      <c r="H7" s="26">
        <v>336847872</v>
      </c>
      <c r="I7" s="24">
        <v>233777555</v>
      </c>
      <c r="J7" s="6">
        <v>233703381</v>
      </c>
      <c r="K7" s="25">
        <v>233717017</v>
      </c>
    </row>
    <row r="8" spans="1:11" ht="13.5">
      <c r="A8" s="22" t="s">
        <v>21</v>
      </c>
      <c r="B8" s="6">
        <v>5047639773</v>
      </c>
      <c r="C8" s="6">
        <v>3732208176</v>
      </c>
      <c r="D8" s="23">
        <v>4010129792</v>
      </c>
      <c r="E8" s="24">
        <v>4196210572</v>
      </c>
      <c r="F8" s="6">
        <v>5189933271</v>
      </c>
      <c r="G8" s="25">
        <v>5189933271</v>
      </c>
      <c r="H8" s="26">
        <v>4419914343</v>
      </c>
      <c r="I8" s="24">
        <v>4864636645</v>
      </c>
      <c r="J8" s="6">
        <v>5216645301</v>
      </c>
      <c r="K8" s="25">
        <v>5696790251</v>
      </c>
    </row>
    <row r="9" spans="1:11" ht="13.5">
      <c r="A9" s="22" t="s">
        <v>22</v>
      </c>
      <c r="B9" s="6">
        <v>1332699717</v>
      </c>
      <c r="C9" s="6">
        <v>3583383686</v>
      </c>
      <c r="D9" s="23">
        <v>3653774880</v>
      </c>
      <c r="E9" s="24">
        <v>4162118029</v>
      </c>
      <c r="F9" s="6">
        <v>4527895921</v>
      </c>
      <c r="G9" s="25">
        <v>4527895921</v>
      </c>
      <c r="H9" s="26">
        <v>2991559952</v>
      </c>
      <c r="I9" s="24">
        <v>4436023566</v>
      </c>
      <c r="J9" s="6">
        <v>4904297543</v>
      </c>
      <c r="K9" s="25">
        <v>5322572031</v>
      </c>
    </row>
    <row r="10" spans="1:11" ht="25.5">
      <c r="A10" s="27" t="s">
        <v>83</v>
      </c>
      <c r="B10" s="28">
        <f>SUM(B5:B9)</f>
        <v>29742529194</v>
      </c>
      <c r="C10" s="29">
        <f aca="true" t="shared" si="0" ref="C10:K10">SUM(C5:C9)</f>
        <v>31539688394</v>
      </c>
      <c r="D10" s="30">
        <f t="shared" si="0"/>
        <v>34043189158</v>
      </c>
      <c r="E10" s="28">
        <f t="shared" si="0"/>
        <v>38665061294</v>
      </c>
      <c r="F10" s="29">
        <f t="shared" si="0"/>
        <v>39148558378</v>
      </c>
      <c r="G10" s="31">
        <f t="shared" si="0"/>
        <v>39148558378</v>
      </c>
      <c r="H10" s="32">
        <f t="shared" si="0"/>
        <v>35688227998</v>
      </c>
      <c r="I10" s="28">
        <f t="shared" si="0"/>
        <v>41629459134</v>
      </c>
      <c r="J10" s="29">
        <f t="shared" si="0"/>
        <v>45063491917</v>
      </c>
      <c r="K10" s="31">
        <f t="shared" si="0"/>
        <v>48832875350</v>
      </c>
    </row>
    <row r="11" spans="1:11" ht="13.5">
      <c r="A11" s="22" t="s">
        <v>23</v>
      </c>
      <c r="B11" s="6">
        <v>6172418344</v>
      </c>
      <c r="C11" s="6">
        <v>7417447209</v>
      </c>
      <c r="D11" s="23">
        <v>8449847186</v>
      </c>
      <c r="E11" s="24">
        <v>9628450297</v>
      </c>
      <c r="F11" s="6">
        <v>9311903128</v>
      </c>
      <c r="G11" s="25">
        <v>9311903128</v>
      </c>
      <c r="H11" s="26">
        <v>9212890310</v>
      </c>
      <c r="I11" s="24">
        <v>9754167674</v>
      </c>
      <c r="J11" s="6">
        <v>10589143831</v>
      </c>
      <c r="K11" s="25">
        <v>11484774776</v>
      </c>
    </row>
    <row r="12" spans="1:11" ht="13.5">
      <c r="A12" s="22" t="s">
        <v>24</v>
      </c>
      <c r="B12" s="6">
        <v>119944484</v>
      </c>
      <c r="C12" s="6">
        <v>132699898</v>
      </c>
      <c r="D12" s="23">
        <v>137935967</v>
      </c>
      <c r="E12" s="24">
        <v>139695066</v>
      </c>
      <c r="F12" s="6">
        <v>142795066</v>
      </c>
      <c r="G12" s="25">
        <v>142795066</v>
      </c>
      <c r="H12" s="26">
        <v>136273682</v>
      </c>
      <c r="I12" s="24">
        <v>142795066</v>
      </c>
      <c r="J12" s="6">
        <v>154218672</v>
      </c>
      <c r="K12" s="25">
        <v>166556167</v>
      </c>
    </row>
    <row r="13" spans="1:11" ht="13.5">
      <c r="A13" s="22" t="s">
        <v>84</v>
      </c>
      <c r="B13" s="6">
        <v>2115284714</v>
      </c>
      <c r="C13" s="6">
        <v>2478457635</v>
      </c>
      <c r="D13" s="23">
        <v>2586025015</v>
      </c>
      <c r="E13" s="24">
        <v>2202788615</v>
      </c>
      <c r="F13" s="6">
        <v>2203918615</v>
      </c>
      <c r="G13" s="25">
        <v>2203918615</v>
      </c>
      <c r="H13" s="26">
        <v>2235086334</v>
      </c>
      <c r="I13" s="24">
        <v>2354666981</v>
      </c>
      <c r="J13" s="6">
        <v>2517844099</v>
      </c>
      <c r="K13" s="25">
        <v>2841869263</v>
      </c>
    </row>
    <row r="14" spans="1:11" ht="13.5">
      <c r="A14" s="22" t="s">
        <v>25</v>
      </c>
      <c r="B14" s="6">
        <v>901847023</v>
      </c>
      <c r="C14" s="6">
        <v>983369676</v>
      </c>
      <c r="D14" s="23">
        <v>944492769</v>
      </c>
      <c r="E14" s="24">
        <v>1096076483</v>
      </c>
      <c r="F14" s="6">
        <v>869054085</v>
      </c>
      <c r="G14" s="25">
        <v>869054085</v>
      </c>
      <c r="H14" s="26">
        <v>945271773</v>
      </c>
      <c r="I14" s="24">
        <v>1128804896</v>
      </c>
      <c r="J14" s="6">
        <v>1206325987</v>
      </c>
      <c r="K14" s="25">
        <v>1279989727</v>
      </c>
    </row>
    <row r="15" spans="1:11" ht="13.5">
      <c r="A15" s="22" t="s">
        <v>26</v>
      </c>
      <c r="B15" s="6">
        <v>14408224110</v>
      </c>
      <c r="C15" s="6">
        <v>14341920103</v>
      </c>
      <c r="D15" s="23">
        <v>15269964163</v>
      </c>
      <c r="E15" s="24">
        <v>17862556427</v>
      </c>
      <c r="F15" s="6">
        <v>17112332628</v>
      </c>
      <c r="G15" s="25">
        <v>17112332628</v>
      </c>
      <c r="H15" s="26">
        <v>16211625225</v>
      </c>
      <c r="I15" s="24">
        <v>18939618236</v>
      </c>
      <c r="J15" s="6">
        <v>20589002777</v>
      </c>
      <c r="K15" s="25">
        <v>22423013954</v>
      </c>
    </row>
    <row r="16" spans="1:11" ht="13.5">
      <c r="A16" s="22" t="s">
        <v>21</v>
      </c>
      <c r="B16" s="6">
        <v>1206629928</v>
      </c>
      <c r="C16" s="6">
        <v>972950805</v>
      </c>
      <c r="D16" s="23">
        <v>1038317340</v>
      </c>
      <c r="E16" s="24">
        <v>675033151</v>
      </c>
      <c r="F16" s="6">
        <v>646699532</v>
      </c>
      <c r="G16" s="25">
        <v>646699532</v>
      </c>
      <c r="H16" s="26">
        <v>502128096</v>
      </c>
      <c r="I16" s="24">
        <v>676942794</v>
      </c>
      <c r="J16" s="6">
        <v>711421125</v>
      </c>
      <c r="K16" s="25">
        <v>777247447</v>
      </c>
    </row>
    <row r="17" spans="1:11" ht="13.5">
      <c r="A17" s="22" t="s">
        <v>27</v>
      </c>
      <c r="B17" s="6">
        <v>5426801341</v>
      </c>
      <c r="C17" s="6">
        <v>6548714331</v>
      </c>
      <c r="D17" s="23">
        <v>9593899991</v>
      </c>
      <c r="E17" s="24">
        <v>7201431172</v>
      </c>
      <c r="F17" s="6">
        <v>8989436392</v>
      </c>
      <c r="G17" s="25">
        <v>8989436392</v>
      </c>
      <c r="H17" s="26">
        <v>7928960108</v>
      </c>
      <c r="I17" s="24">
        <v>8758978352</v>
      </c>
      <c r="J17" s="6">
        <v>9410820539</v>
      </c>
      <c r="K17" s="25">
        <v>9973746000</v>
      </c>
    </row>
    <row r="18" spans="1:11" ht="13.5">
      <c r="A18" s="33" t="s">
        <v>28</v>
      </c>
      <c r="B18" s="34">
        <f>SUM(B11:B17)</f>
        <v>30351149944</v>
      </c>
      <c r="C18" s="35">
        <f aca="true" t="shared" si="1" ref="C18:K18">SUM(C11:C17)</f>
        <v>32875559657</v>
      </c>
      <c r="D18" s="36">
        <f t="shared" si="1"/>
        <v>38020482431</v>
      </c>
      <c r="E18" s="34">
        <f t="shared" si="1"/>
        <v>38806031211</v>
      </c>
      <c r="F18" s="35">
        <f t="shared" si="1"/>
        <v>39276139446</v>
      </c>
      <c r="G18" s="37">
        <f t="shared" si="1"/>
        <v>39276139446</v>
      </c>
      <c r="H18" s="38">
        <f t="shared" si="1"/>
        <v>37172235528</v>
      </c>
      <c r="I18" s="34">
        <f t="shared" si="1"/>
        <v>41755973999</v>
      </c>
      <c r="J18" s="35">
        <f t="shared" si="1"/>
        <v>45178777030</v>
      </c>
      <c r="K18" s="37">
        <f t="shared" si="1"/>
        <v>48947197334</v>
      </c>
    </row>
    <row r="19" spans="1:11" ht="13.5">
      <c r="A19" s="33" t="s">
        <v>29</v>
      </c>
      <c r="B19" s="39">
        <f>+B10-B18</f>
        <v>-608620750</v>
      </c>
      <c r="C19" s="40">
        <f aca="true" t="shared" si="2" ref="C19:K19">+C10-C18</f>
        <v>-1335871263</v>
      </c>
      <c r="D19" s="41">
        <f t="shared" si="2"/>
        <v>-3977293273</v>
      </c>
      <c r="E19" s="39">
        <f t="shared" si="2"/>
        <v>-140969917</v>
      </c>
      <c r="F19" s="40">
        <f t="shared" si="2"/>
        <v>-127581068</v>
      </c>
      <c r="G19" s="42">
        <f t="shared" si="2"/>
        <v>-127581068</v>
      </c>
      <c r="H19" s="43">
        <f t="shared" si="2"/>
        <v>-1484007530</v>
      </c>
      <c r="I19" s="39">
        <f t="shared" si="2"/>
        <v>-126514865</v>
      </c>
      <c r="J19" s="40">
        <f t="shared" si="2"/>
        <v>-115285113</v>
      </c>
      <c r="K19" s="42">
        <f t="shared" si="2"/>
        <v>-114321984</v>
      </c>
    </row>
    <row r="20" spans="1:11" ht="25.5">
      <c r="A20" s="44" t="s">
        <v>30</v>
      </c>
      <c r="B20" s="45">
        <v>1788456637</v>
      </c>
      <c r="C20" s="46">
        <v>2001282667</v>
      </c>
      <c r="D20" s="47">
        <v>2053380874</v>
      </c>
      <c r="E20" s="45">
        <v>2623420369</v>
      </c>
      <c r="F20" s="46">
        <v>2062037338</v>
      </c>
      <c r="G20" s="48">
        <v>2062037338</v>
      </c>
      <c r="H20" s="49">
        <v>1273935632</v>
      </c>
      <c r="I20" s="45">
        <v>2240665239</v>
      </c>
      <c r="J20" s="46">
        <v>2238199119</v>
      </c>
      <c r="K20" s="48">
        <v>2216629664</v>
      </c>
    </row>
    <row r="21" spans="1:11" ht="63.75">
      <c r="A21" s="50" t="s">
        <v>85</v>
      </c>
      <c r="B21" s="51">
        <v>0</v>
      </c>
      <c r="C21" s="52">
        <v>992095981</v>
      </c>
      <c r="D21" s="53">
        <v>1144369927</v>
      </c>
      <c r="E21" s="51">
        <v>302493758</v>
      </c>
      <c r="F21" s="52">
        <v>295960280</v>
      </c>
      <c r="G21" s="54">
        <v>295960280</v>
      </c>
      <c r="H21" s="55">
        <v>1169703324</v>
      </c>
      <c r="I21" s="51">
        <v>315678265</v>
      </c>
      <c r="J21" s="52">
        <v>325723185</v>
      </c>
      <c r="K21" s="54">
        <v>365770182</v>
      </c>
    </row>
    <row r="22" spans="1:11" ht="25.5">
      <c r="A22" s="56" t="s">
        <v>86</v>
      </c>
      <c r="B22" s="57">
        <f>SUM(B19:B21)</f>
        <v>1179835887</v>
      </c>
      <c r="C22" s="58">
        <f aca="true" t="shared" si="3" ref="C22:K22">SUM(C19:C21)</f>
        <v>1657507385</v>
      </c>
      <c r="D22" s="59">
        <f t="shared" si="3"/>
        <v>-779542472</v>
      </c>
      <c r="E22" s="57">
        <f t="shared" si="3"/>
        <v>2784944210</v>
      </c>
      <c r="F22" s="58">
        <f t="shared" si="3"/>
        <v>2230416550</v>
      </c>
      <c r="G22" s="60">
        <f t="shared" si="3"/>
        <v>2230416550</v>
      </c>
      <c r="H22" s="61">
        <f t="shared" si="3"/>
        <v>959631426</v>
      </c>
      <c r="I22" s="57">
        <f t="shared" si="3"/>
        <v>2429828639</v>
      </c>
      <c r="J22" s="58">
        <f t="shared" si="3"/>
        <v>2448637191</v>
      </c>
      <c r="K22" s="60">
        <f t="shared" si="3"/>
        <v>2468077862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1179835887</v>
      </c>
      <c r="C24" s="40">
        <f aca="true" t="shared" si="4" ref="C24:K24">SUM(C22:C23)</f>
        <v>1657507385</v>
      </c>
      <c r="D24" s="41">
        <f t="shared" si="4"/>
        <v>-779542472</v>
      </c>
      <c r="E24" s="39">
        <f t="shared" si="4"/>
        <v>2784944210</v>
      </c>
      <c r="F24" s="40">
        <f t="shared" si="4"/>
        <v>2230416550</v>
      </c>
      <c r="G24" s="42">
        <f t="shared" si="4"/>
        <v>2230416550</v>
      </c>
      <c r="H24" s="43">
        <f t="shared" si="4"/>
        <v>959631426</v>
      </c>
      <c r="I24" s="39">
        <f t="shared" si="4"/>
        <v>2429828639</v>
      </c>
      <c r="J24" s="40">
        <f t="shared" si="4"/>
        <v>2448637191</v>
      </c>
      <c r="K24" s="42">
        <f t="shared" si="4"/>
        <v>2468077862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87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4702034705</v>
      </c>
      <c r="C27" s="7">
        <v>5739628466</v>
      </c>
      <c r="D27" s="69">
        <v>6150821795</v>
      </c>
      <c r="E27" s="70">
        <v>7417206981</v>
      </c>
      <c r="F27" s="7">
        <v>5000624398</v>
      </c>
      <c r="G27" s="71">
        <v>5000624398</v>
      </c>
      <c r="H27" s="72">
        <v>3968576242</v>
      </c>
      <c r="I27" s="70">
        <v>4929977645</v>
      </c>
      <c r="J27" s="7">
        <v>4542239342</v>
      </c>
      <c r="K27" s="71">
        <v>4520643333</v>
      </c>
    </row>
    <row r="28" spans="1:11" ht="13.5">
      <c r="A28" s="73" t="s">
        <v>34</v>
      </c>
      <c r="B28" s="6">
        <v>1788456637</v>
      </c>
      <c r="C28" s="6">
        <v>2003877249</v>
      </c>
      <c r="D28" s="23">
        <v>2042093804</v>
      </c>
      <c r="E28" s="24">
        <v>2351509919</v>
      </c>
      <c r="F28" s="6">
        <v>2062037338</v>
      </c>
      <c r="G28" s="25">
        <v>2062037338</v>
      </c>
      <c r="H28" s="26">
        <v>0</v>
      </c>
      <c r="I28" s="24">
        <v>2240665239</v>
      </c>
      <c r="J28" s="6">
        <v>2018163119</v>
      </c>
      <c r="K28" s="25">
        <v>1946213664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1300000132</v>
      </c>
      <c r="C30" s="6">
        <v>2873286170</v>
      </c>
      <c r="D30" s="23">
        <v>2996590608</v>
      </c>
      <c r="E30" s="24">
        <v>4014818178</v>
      </c>
      <c r="F30" s="6">
        <v>2212497654</v>
      </c>
      <c r="G30" s="25">
        <v>2212497654</v>
      </c>
      <c r="H30" s="26">
        <v>0</v>
      </c>
      <c r="I30" s="24">
        <v>1976039247</v>
      </c>
      <c r="J30" s="6">
        <v>1724523796</v>
      </c>
      <c r="K30" s="25">
        <v>1721645436</v>
      </c>
    </row>
    <row r="31" spans="1:11" ht="13.5">
      <c r="A31" s="22" t="s">
        <v>36</v>
      </c>
      <c r="B31" s="6">
        <v>1613577933</v>
      </c>
      <c r="C31" s="6">
        <v>0</v>
      </c>
      <c r="D31" s="23">
        <v>934134779</v>
      </c>
      <c r="E31" s="24">
        <v>1050878884</v>
      </c>
      <c r="F31" s="6">
        <v>726089406</v>
      </c>
      <c r="G31" s="25">
        <v>726089406</v>
      </c>
      <c r="H31" s="26">
        <v>0</v>
      </c>
      <c r="I31" s="24">
        <v>713273159</v>
      </c>
      <c r="J31" s="6">
        <v>799552427</v>
      </c>
      <c r="K31" s="25">
        <v>852784233</v>
      </c>
    </row>
    <row r="32" spans="1:11" ht="13.5">
      <c r="A32" s="33" t="s">
        <v>37</v>
      </c>
      <c r="B32" s="7">
        <f>SUM(B28:B31)</f>
        <v>4702034702</v>
      </c>
      <c r="C32" s="7">
        <f aca="true" t="shared" si="5" ref="C32:K32">SUM(C28:C31)</f>
        <v>4877163419</v>
      </c>
      <c r="D32" s="69">
        <f t="shared" si="5"/>
        <v>5972819191</v>
      </c>
      <c r="E32" s="70">
        <f t="shared" si="5"/>
        <v>7417206981</v>
      </c>
      <c r="F32" s="7">
        <f t="shared" si="5"/>
        <v>5000624398</v>
      </c>
      <c r="G32" s="71">
        <f t="shared" si="5"/>
        <v>5000624398</v>
      </c>
      <c r="H32" s="72">
        <f t="shared" si="5"/>
        <v>0</v>
      </c>
      <c r="I32" s="70">
        <f t="shared" si="5"/>
        <v>4929977645</v>
      </c>
      <c r="J32" s="7">
        <f t="shared" si="5"/>
        <v>4542239342</v>
      </c>
      <c r="K32" s="71">
        <f t="shared" si="5"/>
        <v>4520643333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12283089680</v>
      </c>
      <c r="C35" s="6">
        <v>11433913003</v>
      </c>
      <c r="D35" s="23">
        <v>10924835894</v>
      </c>
      <c r="E35" s="24">
        <v>9809908856</v>
      </c>
      <c r="F35" s="6">
        <v>9807541456</v>
      </c>
      <c r="G35" s="25">
        <v>9807541456</v>
      </c>
      <c r="H35" s="26">
        <v>12041189385</v>
      </c>
      <c r="I35" s="24">
        <v>11816392116</v>
      </c>
      <c r="J35" s="6">
        <v>17206568389</v>
      </c>
      <c r="K35" s="25">
        <v>23614174277</v>
      </c>
    </row>
    <row r="36" spans="1:11" ht="13.5">
      <c r="A36" s="22" t="s">
        <v>40</v>
      </c>
      <c r="B36" s="6">
        <v>53416187556</v>
      </c>
      <c r="C36" s="6">
        <v>58301363324</v>
      </c>
      <c r="D36" s="23">
        <v>61198860787</v>
      </c>
      <c r="E36" s="24">
        <v>64072654130</v>
      </c>
      <c r="F36" s="6">
        <v>62943389732</v>
      </c>
      <c r="G36" s="25">
        <v>62943389732</v>
      </c>
      <c r="H36" s="26">
        <v>63240883340</v>
      </c>
      <c r="I36" s="24">
        <v>70204639128</v>
      </c>
      <c r="J36" s="6">
        <v>70998315387</v>
      </c>
      <c r="K36" s="25">
        <v>58290478354</v>
      </c>
    </row>
    <row r="37" spans="1:11" ht="13.5">
      <c r="A37" s="22" t="s">
        <v>41</v>
      </c>
      <c r="B37" s="6">
        <v>8296580287</v>
      </c>
      <c r="C37" s="6">
        <v>12131203552</v>
      </c>
      <c r="D37" s="23">
        <v>12984204517</v>
      </c>
      <c r="E37" s="24">
        <v>14775924377</v>
      </c>
      <c r="F37" s="6">
        <v>14747268951</v>
      </c>
      <c r="G37" s="25">
        <v>14747268951</v>
      </c>
      <c r="H37" s="26">
        <v>15472923568</v>
      </c>
      <c r="I37" s="24">
        <v>12876678000</v>
      </c>
      <c r="J37" s="6">
        <v>13597991697</v>
      </c>
      <c r="K37" s="25">
        <v>4941517131</v>
      </c>
    </row>
    <row r="38" spans="1:11" ht="13.5">
      <c r="A38" s="22" t="s">
        <v>42</v>
      </c>
      <c r="B38" s="6">
        <v>8254488917</v>
      </c>
      <c r="C38" s="6">
        <v>6605868133</v>
      </c>
      <c r="D38" s="23">
        <v>9133744096</v>
      </c>
      <c r="E38" s="24">
        <v>13501301860</v>
      </c>
      <c r="F38" s="6">
        <v>13501301860</v>
      </c>
      <c r="G38" s="25">
        <v>13501301860</v>
      </c>
      <c r="H38" s="26">
        <v>8707932873</v>
      </c>
      <c r="I38" s="24">
        <v>13063547290</v>
      </c>
      <c r="J38" s="6">
        <v>15863449682</v>
      </c>
      <c r="K38" s="25">
        <v>15524502055</v>
      </c>
    </row>
    <row r="39" spans="1:11" ht="13.5">
      <c r="A39" s="22" t="s">
        <v>43</v>
      </c>
      <c r="B39" s="6">
        <v>49148208032</v>
      </c>
      <c r="C39" s="6">
        <v>49382134869</v>
      </c>
      <c r="D39" s="23">
        <v>50005748089</v>
      </c>
      <c r="E39" s="24">
        <v>45605336749</v>
      </c>
      <c r="F39" s="6">
        <v>45063730886</v>
      </c>
      <c r="G39" s="25">
        <v>45063730886</v>
      </c>
      <c r="H39" s="26">
        <v>51101216141</v>
      </c>
      <c r="I39" s="24">
        <v>56080805954</v>
      </c>
      <c r="J39" s="6">
        <v>58743442397</v>
      </c>
      <c r="K39" s="25">
        <v>61438633445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2876192531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50168344648</v>
      </c>
      <c r="J42" s="6">
        <v>59362742691</v>
      </c>
      <c r="K42" s="25">
        <v>66576423309</v>
      </c>
    </row>
    <row r="43" spans="1:11" ht="13.5">
      <c r="A43" s="22" t="s">
        <v>46</v>
      </c>
      <c r="B43" s="6">
        <v>-5239076575</v>
      </c>
      <c r="C43" s="6">
        <v>-2179304493</v>
      </c>
      <c r="D43" s="23">
        <v>83318289</v>
      </c>
      <c r="E43" s="24">
        <v>-806232162</v>
      </c>
      <c r="F43" s="6">
        <v>0</v>
      </c>
      <c r="G43" s="25">
        <v>0</v>
      </c>
      <c r="H43" s="26">
        <v>2463593852</v>
      </c>
      <c r="I43" s="24">
        <v>-5998695707</v>
      </c>
      <c r="J43" s="6">
        <v>-8770982543</v>
      </c>
      <c r="K43" s="25">
        <v>-8903260572</v>
      </c>
    </row>
    <row r="44" spans="1:11" ht="13.5">
      <c r="A44" s="22" t="s">
        <v>47</v>
      </c>
      <c r="B44" s="6">
        <v>56644719</v>
      </c>
      <c r="C44" s="6">
        <v>868841099</v>
      </c>
      <c r="D44" s="23">
        <v>44369340</v>
      </c>
      <c r="E44" s="24">
        <v>-132391934</v>
      </c>
      <c r="F44" s="6">
        <v>0</v>
      </c>
      <c r="G44" s="25">
        <v>0</v>
      </c>
      <c r="H44" s="26">
        <v>-935960721</v>
      </c>
      <c r="I44" s="24">
        <v>114818021</v>
      </c>
      <c r="J44" s="6">
        <v>55117889</v>
      </c>
      <c r="K44" s="25">
        <v>-1939540431</v>
      </c>
    </row>
    <row r="45" spans="1:11" ht="13.5">
      <c r="A45" s="33" t="s">
        <v>48</v>
      </c>
      <c r="B45" s="7">
        <v>6000822434</v>
      </c>
      <c r="C45" s="7">
        <v>3108437858</v>
      </c>
      <c r="D45" s="69">
        <v>3784666325</v>
      </c>
      <c r="E45" s="70">
        <v>4743756265</v>
      </c>
      <c r="F45" s="7">
        <v>5682380361</v>
      </c>
      <c r="G45" s="71">
        <v>5682380361</v>
      </c>
      <c r="H45" s="72">
        <v>7032476167</v>
      </c>
      <c r="I45" s="70">
        <v>50216670883</v>
      </c>
      <c r="J45" s="7">
        <v>56748658507</v>
      </c>
      <c r="K45" s="71">
        <v>62023335298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7579959056</v>
      </c>
      <c r="C48" s="6">
        <v>5833924607</v>
      </c>
      <c r="D48" s="23">
        <v>5623129524</v>
      </c>
      <c r="E48" s="24">
        <v>8870681341</v>
      </c>
      <c r="F48" s="6">
        <v>8870681341</v>
      </c>
      <c r="G48" s="25">
        <v>8870681341</v>
      </c>
      <c r="H48" s="26">
        <v>3141558238</v>
      </c>
      <c r="I48" s="24">
        <v>13639328245</v>
      </c>
      <c r="J48" s="6">
        <v>20743458026</v>
      </c>
      <c r="K48" s="25">
        <v>24885965825</v>
      </c>
    </row>
    <row r="49" spans="1:11" ht="13.5">
      <c r="A49" s="22" t="s">
        <v>51</v>
      </c>
      <c r="B49" s="6">
        <f>+B75</f>
        <v>1338945631.3095293</v>
      </c>
      <c r="C49" s="6">
        <f aca="true" t="shared" si="6" ref="C49:K49">+C75</f>
        <v>7845903754</v>
      </c>
      <c r="D49" s="23">
        <f t="shared" si="6"/>
        <v>8521251791</v>
      </c>
      <c r="E49" s="24">
        <f t="shared" si="6"/>
        <v>9694562079</v>
      </c>
      <c r="F49" s="6">
        <f t="shared" si="6"/>
        <v>9665906653</v>
      </c>
      <c r="G49" s="25">
        <f t="shared" si="6"/>
        <v>9665906653</v>
      </c>
      <c r="H49" s="26">
        <f t="shared" si="6"/>
        <v>10917348139</v>
      </c>
      <c r="I49" s="24">
        <f t="shared" si="6"/>
        <v>12985052352.488853</v>
      </c>
      <c r="J49" s="6">
        <f t="shared" si="6"/>
        <v>16861890135.156769</v>
      </c>
      <c r="K49" s="25">
        <f t="shared" si="6"/>
        <v>14056305915.924133</v>
      </c>
    </row>
    <row r="50" spans="1:11" ht="13.5">
      <c r="A50" s="33" t="s">
        <v>52</v>
      </c>
      <c r="B50" s="7">
        <f>+B48-B49</f>
        <v>6241013424.690471</v>
      </c>
      <c r="C50" s="7">
        <f aca="true" t="shared" si="7" ref="C50:K50">+C48-C49</f>
        <v>-2011979147</v>
      </c>
      <c r="D50" s="69">
        <f t="shared" si="7"/>
        <v>-2898122267</v>
      </c>
      <c r="E50" s="70">
        <f t="shared" si="7"/>
        <v>-823880738</v>
      </c>
      <c r="F50" s="7">
        <f t="shared" si="7"/>
        <v>-795225312</v>
      </c>
      <c r="G50" s="71">
        <f t="shared" si="7"/>
        <v>-795225312</v>
      </c>
      <c r="H50" s="72">
        <f t="shared" si="7"/>
        <v>-7775789901</v>
      </c>
      <c r="I50" s="70">
        <f t="shared" si="7"/>
        <v>654275892.5111465</v>
      </c>
      <c r="J50" s="7">
        <f t="shared" si="7"/>
        <v>3881567890.843231</v>
      </c>
      <c r="K50" s="71">
        <f t="shared" si="7"/>
        <v>10829659909.075867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49854261060</v>
      </c>
      <c r="C53" s="6">
        <v>48396131484</v>
      </c>
      <c r="D53" s="23">
        <v>50138987267</v>
      </c>
      <c r="E53" s="24">
        <v>60163338493</v>
      </c>
      <c r="F53" s="6">
        <v>59034074095</v>
      </c>
      <c r="G53" s="25">
        <v>59034074095</v>
      </c>
      <c r="H53" s="26">
        <v>51761390893</v>
      </c>
      <c r="I53" s="24">
        <v>70589865205</v>
      </c>
      <c r="J53" s="6">
        <v>71697037605</v>
      </c>
      <c r="K53" s="25">
        <v>59127226666</v>
      </c>
    </row>
    <row r="54" spans="1:11" ht="13.5">
      <c r="A54" s="22" t="s">
        <v>55</v>
      </c>
      <c r="B54" s="6">
        <v>2115284714</v>
      </c>
      <c r="C54" s="6">
        <v>0</v>
      </c>
      <c r="D54" s="23">
        <v>2586025015</v>
      </c>
      <c r="E54" s="24">
        <v>2202788615</v>
      </c>
      <c r="F54" s="6">
        <v>2203918615</v>
      </c>
      <c r="G54" s="25">
        <v>2203918615</v>
      </c>
      <c r="H54" s="26">
        <v>2235086334</v>
      </c>
      <c r="I54" s="24">
        <v>2354666981</v>
      </c>
      <c r="J54" s="6">
        <v>2517844099</v>
      </c>
      <c r="K54" s="25">
        <v>2841869263</v>
      </c>
    </row>
    <row r="55" spans="1:11" ht="13.5">
      <c r="A55" s="22" t="s">
        <v>56</v>
      </c>
      <c r="B55" s="6">
        <v>2247810931</v>
      </c>
      <c r="C55" s="6">
        <v>4333087744</v>
      </c>
      <c r="D55" s="23">
        <v>5295990614</v>
      </c>
      <c r="E55" s="24">
        <v>6482591097</v>
      </c>
      <c r="F55" s="6">
        <v>4554522239</v>
      </c>
      <c r="G55" s="25">
        <v>4554522239</v>
      </c>
      <c r="H55" s="26">
        <v>3602395280</v>
      </c>
      <c r="I55" s="24">
        <v>4245361723</v>
      </c>
      <c r="J55" s="6">
        <v>3774526781</v>
      </c>
      <c r="K55" s="25">
        <v>3823300410</v>
      </c>
    </row>
    <row r="56" spans="1:11" ht="13.5">
      <c r="A56" s="22" t="s">
        <v>57</v>
      </c>
      <c r="B56" s="6">
        <v>2106148052</v>
      </c>
      <c r="C56" s="6">
        <v>2118570339</v>
      </c>
      <c r="D56" s="23">
        <v>2455420896</v>
      </c>
      <c r="E56" s="24">
        <v>3025548923</v>
      </c>
      <c r="F56" s="6">
        <v>2782611452</v>
      </c>
      <c r="G56" s="25">
        <v>2782611452</v>
      </c>
      <c r="H56" s="26">
        <v>2504051040</v>
      </c>
      <c r="I56" s="24">
        <v>3019627091</v>
      </c>
      <c r="J56" s="6">
        <v>3230046740</v>
      </c>
      <c r="K56" s="25">
        <v>3453749803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2566965258</v>
      </c>
      <c r="C59" s="6">
        <v>2854239159</v>
      </c>
      <c r="D59" s="23">
        <v>3300582174</v>
      </c>
      <c r="E59" s="24">
        <v>4086260756</v>
      </c>
      <c r="F59" s="6">
        <v>4086260756</v>
      </c>
      <c r="G59" s="25">
        <v>4086260756</v>
      </c>
      <c r="H59" s="26">
        <v>4086260756</v>
      </c>
      <c r="I59" s="24">
        <v>4067884410</v>
      </c>
      <c r="J59" s="6">
        <v>4366706858</v>
      </c>
      <c r="K59" s="25">
        <v>4718734441</v>
      </c>
    </row>
    <row r="60" spans="1:11" ht="13.5">
      <c r="A60" s="90" t="s">
        <v>60</v>
      </c>
      <c r="B60" s="6">
        <v>1910499831</v>
      </c>
      <c r="C60" s="6">
        <v>2150360096</v>
      </c>
      <c r="D60" s="23">
        <v>1794081601</v>
      </c>
      <c r="E60" s="24">
        <v>2137524179</v>
      </c>
      <c r="F60" s="6">
        <v>2137524179</v>
      </c>
      <c r="G60" s="25">
        <v>2137524179</v>
      </c>
      <c r="H60" s="26">
        <v>2137524179</v>
      </c>
      <c r="I60" s="24">
        <v>2240828782</v>
      </c>
      <c r="J60" s="6">
        <v>2456187415</v>
      </c>
      <c r="K60" s="25">
        <v>2690643062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11311</v>
      </c>
      <c r="C62" s="98">
        <v>11311</v>
      </c>
      <c r="D62" s="99">
        <v>11311</v>
      </c>
      <c r="E62" s="97">
        <v>11311</v>
      </c>
      <c r="F62" s="98">
        <v>11311</v>
      </c>
      <c r="G62" s="99">
        <v>11311</v>
      </c>
      <c r="H62" s="100">
        <v>11311</v>
      </c>
      <c r="I62" s="97">
        <v>11311</v>
      </c>
      <c r="J62" s="98">
        <v>11311</v>
      </c>
      <c r="K62" s="99">
        <v>11311</v>
      </c>
    </row>
    <row r="63" spans="1:11" ht="13.5">
      <c r="A63" s="96" t="s">
        <v>63</v>
      </c>
      <c r="B63" s="97">
        <v>35400</v>
      </c>
      <c r="C63" s="98">
        <v>35400</v>
      </c>
      <c r="D63" s="99">
        <v>35400</v>
      </c>
      <c r="E63" s="97">
        <v>35400</v>
      </c>
      <c r="F63" s="98">
        <v>35400</v>
      </c>
      <c r="G63" s="99">
        <v>35400</v>
      </c>
      <c r="H63" s="100">
        <v>35400</v>
      </c>
      <c r="I63" s="97">
        <v>35400</v>
      </c>
      <c r="J63" s="98">
        <v>35400</v>
      </c>
      <c r="K63" s="99">
        <v>35400</v>
      </c>
    </row>
    <row r="64" spans="1:11" ht="13.5">
      <c r="A64" s="96" t="s">
        <v>64</v>
      </c>
      <c r="B64" s="97">
        <v>27000</v>
      </c>
      <c r="C64" s="98">
        <v>27000</v>
      </c>
      <c r="D64" s="99">
        <v>10000</v>
      </c>
      <c r="E64" s="97">
        <v>5000</v>
      </c>
      <c r="F64" s="98">
        <v>5000</v>
      </c>
      <c r="G64" s="99">
        <v>5000</v>
      </c>
      <c r="H64" s="100">
        <v>5000</v>
      </c>
      <c r="I64" s="97">
        <v>10000</v>
      </c>
      <c r="J64" s="98">
        <v>10000</v>
      </c>
      <c r="K64" s="99">
        <v>10000</v>
      </c>
    </row>
    <row r="65" spans="1:11" ht="13.5">
      <c r="A65" s="96" t="s">
        <v>65</v>
      </c>
      <c r="B65" s="97">
        <v>164699</v>
      </c>
      <c r="C65" s="98">
        <v>164399</v>
      </c>
      <c r="D65" s="99">
        <v>164718</v>
      </c>
      <c r="E65" s="97">
        <v>0</v>
      </c>
      <c r="F65" s="98">
        <v>0</v>
      </c>
      <c r="G65" s="99">
        <v>0</v>
      </c>
      <c r="H65" s="100">
        <v>0</v>
      </c>
      <c r="I65" s="97">
        <v>246000</v>
      </c>
      <c r="J65" s="98">
        <v>246000</v>
      </c>
      <c r="K65" s="99">
        <v>246000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88</v>
      </c>
      <c r="B70" s="5">
        <f>IF(ISERROR(B71/B72),0,(B71/B72))</f>
        <v>0.9194242785874579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1.3696842269650527</v>
      </c>
      <c r="J70" s="5">
        <f t="shared" si="8"/>
        <v>1.4962470643993806</v>
      </c>
      <c r="K70" s="5">
        <f t="shared" si="8"/>
        <v>1.550246477820516</v>
      </c>
    </row>
    <row r="71" spans="1:11" ht="12.75" hidden="1">
      <c r="A71" s="2" t="s">
        <v>89</v>
      </c>
      <c r="B71" s="2">
        <f>+B83</f>
        <v>21838903611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49498041677</v>
      </c>
      <c r="J71" s="2">
        <f t="shared" si="9"/>
        <v>58679419129</v>
      </c>
      <c r="K71" s="2">
        <f t="shared" si="9"/>
        <v>65891955657</v>
      </c>
    </row>
    <row r="72" spans="1:11" ht="12.75" hidden="1">
      <c r="A72" s="2" t="s">
        <v>90</v>
      </c>
      <c r="B72" s="2">
        <f>+B77</f>
        <v>23752802835</v>
      </c>
      <c r="C72" s="2">
        <f aca="true" t="shared" si="10" ref="C72:K72">+C77</f>
        <v>26847228196</v>
      </c>
      <c r="D72" s="2">
        <f t="shared" si="10"/>
        <v>29056417971</v>
      </c>
      <c r="E72" s="2">
        <f t="shared" si="10"/>
        <v>33469925617</v>
      </c>
      <c r="F72" s="2">
        <f t="shared" si="10"/>
        <v>32962669997</v>
      </c>
      <c r="G72" s="2">
        <f t="shared" si="10"/>
        <v>32962669997</v>
      </c>
      <c r="H72" s="2">
        <f t="shared" si="10"/>
        <v>30460017948</v>
      </c>
      <c r="I72" s="2">
        <f t="shared" si="10"/>
        <v>36138286988</v>
      </c>
      <c r="J72" s="2">
        <f t="shared" si="10"/>
        <v>39217733839</v>
      </c>
      <c r="K72" s="2">
        <f t="shared" si="10"/>
        <v>42504180206</v>
      </c>
    </row>
    <row r="73" spans="1:11" ht="12.75" hidden="1">
      <c r="A73" s="2" t="s">
        <v>91</v>
      </c>
      <c r="B73" s="2">
        <f>+B74</f>
        <v>1115545005</v>
      </c>
      <c r="C73" s="2">
        <f aca="true" t="shared" si="11" ref="C73:K73">+(C78+C80+C81+C82)-(B78+B80+B81+B82)</f>
        <v>1126175282</v>
      </c>
      <c r="D73" s="2">
        <f t="shared" si="11"/>
        <v>-690642308</v>
      </c>
      <c r="E73" s="2">
        <f t="shared" si="11"/>
        <v>-2443678236</v>
      </c>
      <c r="F73" s="2">
        <f>+(F78+F80+F81+F82)-(D78+D80+D81+D82)</f>
        <v>-2446045636</v>
      </c>
      <c r="G73" s="2">
        <f>+(G78+G80+G81+G82)-(D78+D80+D81+D82)</f>
        <v>-2446045636</v>
      </c>
      <c r="H73" s="2">
        <f>+(H78+H80+H81+H82)-(D78+D80+D81+D82)</f>
        <v>3996478517</v>
      </c>
      <c r="I73" s="2">
        <f>+(I78+I80+I81+I82)-(E78+E80+E81+E82)</f>
        <v>-6978866735</v>
      </c>
      <c r="J73" s="2">
        <f t="shared" si="11"/>
        <v>-2010750649</v>
      </c>
      <c r="K73" s="2">
        <f t="shared" si="11"/>
        <v>2103073995</v>
      </c>
    </row>
    <row r="74" spans="1:11" ht="12.75" hidden="1">
      <c r="A74" s="2" t="s">
        <v>92</v>
      </c>
      <c r="B74" s="2">
        <f>+TREND(C74:E74)</f>
        <v>1115545005</v>
      </c>
      <c r="C74" s="2">
        <f>+C73</f>
        <v>1126175282</v>
      </c>
      <c r="D74" s="2">
        <f aca="true" t="shared" si="12" ref="D74:K74">+D73</f>
        <v>-690642308</v>
      </c>
      <c r="E74" s="2">
        <f t="shared" si="12"/>
        <v>-2443678236</v>
      </c>
      <c r="F74" s="2">
        <f t="shared" si="12"/>
        <v>-2446045636</v>
      </c>
      <c r="G74" s="2">
        <f t="shared" si="12"/>
        <v>-2446045636</v>
      </c>
      <c r="H74" s="2">
        <f t="shared" si="12"/>
        <v>3996478517</v>
      </c>
      <c r="I74" s="2">
        <f t="shared" si="12"/>
        <v>-6978866735</v>
      </c>
      <c r="J74" s="2">
        <f t="shared" si="12"/>
        <v>-2010750649</v>
      </c>
      <c r="K74" s="2">
        <f t="shared" si="12"/>
        <v>2103073995</v>
      </c>
    </row>
    <row r="75" spans="1:11" ht="12.75" hidden="1">
      <c r="A75" s="2" t="s">
        <v>93</v>
      </c>
      <c r="B75" s="2">
        <f>+B84-(((B80+B81+B78)*B70)-B79)</f>
        <v>1338945631.3095293</v>
      </c>
      <c r="C75" s="2">
        <f aca="true" t="shared" si="13" ref="C75:K75">+C84-(((C80+C81+C78)*C70)-C79)</f>
        <v>7845903754</v>
      </c>
      <c r="D75" s="2">
        <f t="shared" si="13"/>
        <v>8521251791</v>
      </c>
      <c r="E75" s="2">
        <f t="shared" si="13"/>
        <v>9694562079</v>
      </c>
      <c r="F75" s="2">
        <f t="shared" si="13"/>
        <v>9665906653</v>
      </c>
      <c r="G75" s="2">
        <f t="shared" si="13"/>
        <v>9665906653</v>
      </c>
      <c r="H75" s="2">
        <f t="shared" si="13"/>
        <v>10917348139</v>
      </c>
      <c r="I75" s="2">
        <f t="shared" si="13"/>
        <v>12985052352.488853</v>
      </c>
      <c r="J75" s="2">
        <f t="shared" si="13"/>
        <v>16861890135.156769</v>
      </c>
      <c r="K75" s="2">
        <f t="shared" si="13"/>
        <v>14056305915.924133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23752802835</v>
      </c>
      <c r="C77" s="3">
        <v>26847228196</v>
      </c>
      <c r="D77" s="3">
        <v>29056417971</v>
      </c>
      <c r="E77" s="3">
        <v>33469925617</v>
      </c>
      <c r="F77" s="3">
        <v>32962669997</v>
      </c>
      <c r="G77" s="3">
        <v>32962669997</v>
      </c>
      <c r="H77" s="3">
        <v>30460017948</v>
      </c>
      <c r="I77" s="3">
        <v>36138286988</v>
      </c>
      <c r="J77" s="3">
        <v>39217733839</v>
      </c>
      <c r="K77" s="3">
        <v>42504180206</v>
      </c>
    </row>
    <row r="78" spans="1:11" ht="12.75" hidden="1">
      <c r="A78" s="1" t="s">
        <v>67</v>
      </c>
      <c r="B78" s="3">
        <v>6765032</v>
      </c>
      <c r="C78" s="3">
        <v>2097078</v>
      </c>
      <c r="D78" s="3">
        <v>2108469</v>
      </c>
      <c r="E78" s="3">
        <v>32592969</v>
      </c>
      <c r="F78" s="3">
        <v>32592969</v>
      </c>
      <c r="G78" s="3">
        <v>32592969</v>
      </c>
      <c r="H78" s="3">
        <v>2129166</v>
      </c>
      <c r="I78" s="3">
        <v>-3066741136</v>
      </c>
      <c r="J78" s="3">
        <v>-3380237277</v>
      </c>
      <c r="K78" s="3">
        <v>-3518263371</v>
      </c>
    </row>
    <row r="79" spans="1:11" ht="12.75" hidden="1">
      <c r="A79" s="1" t="s">
        <v>68</v>
      </c>
      <c r="B79" s="3">
        <v>6516868859</v>
      </c>
      <c r="C79" s="3">
        <v>7845903754</v>
      </c>
      <c r="D79" s="3">
        <v>8521251791</v>
      </c>
      <c r="E79" s="3">
        <v>9694562079</v>
      </c>
      <c r="F79" s="3">
        <v>9665906653</v>
      </c>
      <c r="G79" s="3">
        <v>9665906653</v>
      </c>
      <c r="H79" s="3">
        <v>10917348139</v>
      </c>
      <c r="I79" s="3">
        <v>8389336695</v>
      </c>
      <c r="J79" s="3">
        <v>8832937124</v>
      </c>
      <c r="K79" s="3">
        <v>8997871812</v>
      </c>
    </row>
    <row r="80" spans="1:11" ht="12.75" hidden="1">
      <c r="A80" s="1" t="s">
        <v>69</v>
      </c>
      <c r="B80" s="3">
        <v>4703601650</v>
      </c>
      <c r="C80" s="3">
        <v>3908070794</v>
      </c>
      <c r="D80" s="3">
        <v>4465483963</v>
      </c>
      <c r="E80" s="3">
        <v>3494107938</v>
      </c>
      <c r="F80" s="3">
        <v>3494107938</v>
      </c>
      <c r="G80" s="3">
        <v>3494107938</v>
      </c>
      <c r="H80" s="3">
        <v>6451657531</v>
      </c>
      <c r="I80" s="3">
        <v>-1120842174</v>
      </c>
      <c r="J80" s="3">
        <v>-2818059036</v>
      </c>
      <c r="K80" s="3">
        <v>-576940119</v>
      </c>
    </row>
    <row r="81" spans="1:11" ht="12.75" hidden="1">
      <c r="A81" s="1" t="s">
        <v>70</v>
      </c>
      <c r="B81" s="3">
        <v>921334969</v>
      </c>
      <c r="C81" s="3">
        <v>2841762994</v>
      </c>
      <c r="D81" s="3">
        <v>1502127002</v>
      </c>
      <c r="E81" s="3">
        <v>96855482</v>
      </c>
      <c r="F81" s="3">
        <v>94488082</v>
      </c>
      <c r="G81" s="3">
        <v>94488082</v>
      </c>
      <c r="H81" s="3">
        <v>3477260461</v>
      </c>
      <c r="I81" s="3">
        <v>832272964</v>
      </c>
      <c r="J81" s="3">
        <v>832235318</v>
      </c>
      <c r="K81" s="3">
        <v>832216490</v>
      </c>
    </row>
    <row r="82" spans="1:11" ht="12.75" hidden="1">
      <c r="A82" s="1" t="s">
        <v>71</v>
      </c>
      <c r="B82" s="3">
        <v>0</v>
      </c>
      <c r="C82" s="3">
        <v>5946067</v>
      </c>
      <c r="D82" s="3">
        <v>97515191</v>
      </c>
      <c r="E82" s="3">
        <v>0</v>
      </c>
      <c r="F82" s="3">
        <v>0</v>
      </c>
      <c r="G82" s="3">
        <v>0</v>
      </c>
      <c r="H82" s="3">
        <v>132665984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21838903611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49498041677</v>
      </c>
      <c r="J83" s="3">
        <v>58679419129</v>
      </c>
      <c r="K83" s="3">
        <v>65891955657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8007933356</v>
      </c>
      <c r="C5" s="6">
        <v>10000185008</v>
      </c>
      <c r="D5" s="23">
        <v>0</v>
      </c>
      <c r="E5" s="24">
        <v>12292550028</v>
      </c>
      <c r="F5" s="6">
        <v>12292550000</v>
      </c>
      <c r="G5" s="25">
        <v>12292550000</v>
      </c>
      <c r="H5" s="26">
        <v>12903835811</v>
      </c>
      <c r="I5" s="24">
        <v>13215032000</v>
      </c>
      <c r="J5" s="6">
        <v>13796493000</v>
      </c>
      <c r="K5" s="25">
        <v>14417335744</v>
      </c>
    </row>
    <row r="6" spans="1:11" ht="13.5">
      <c r="A6" s="22" t="s">
        <v>19</v>
      </c>
      <c r="B6" s="6">
        <v>24197277383</v>
      </c>
      <c r="C6" s="6">
        <v>25575025677</v>
      </c>
      <c r="D6" s="23">
        <v>0</v>
      </c>
      <c r="E6" s="24">
        <v>31199711998</v>
      </c>
      <c r="F6" s="6">
        <v>31463066641</v>
      </c>
      <c r="G6" s="25">
        <v>31463066641</v>
      </c>
      <c r="H6" s="26">
        <v>31132030927</v>
      </c>
      <c r="I6" s="24">
        <v>32912990590</v>
      </c>
      <c r="J6" s="6">
        <v>34191601223</v>
      </c>
      <c r="K6" s="25">
        <v>36463077662</v>
      </c>
    </row>
    <row r="7" spans="1:11" ht="13.5">
      <c r="A7" s="22" t="s">
        <v>20</v>
      </c>
      <c r="B7" s="6">
        <v>395088138</v>
      </c>
      <c r="C7" s="6">
        <v>540768910</v>
      </c>
      <c r="D7" s="23">
        <v>0</v>
      </c>
      <c r="E7" s="24">
        <v>305700000</v>
      </c>
      <c r="F7" s="6">
        <v>471113691</v>
      </c>
      <c r="G7" s="25">
        <v>471113691</v>
      </c>
      <c r="H7" s="26">
        <v>426792651</v>
      </c>
      <c r="I7" s="24">
        <v>453293062</v>
      </c>
      <c r="J7" s="6">
        <v>474372254</v>
      </c>
      <c r="K7" s="25">
        <v>497147843</v>
      </c>
    </row>
    <row r="8" spans="1:11" ht="13.5">
      <c r="A8" s="22" t="s">
        <v>21</v>
      </c>
      <c r="B8" s="6">
        <v>6835830623</v>
      </c>
      <c r="C8" s="6">
        <v>8268227765</v>
      </c>
      <c r="D8" s="23">
        <v>0</v>
      </c>
      <c r="E8" s="24">
        <v>9037509995</v>
      </c>
      <c r="F8" s="6">
        <v>13787236243</v>
      </c>
      <c r="G8" s="25">
        <v>13787236243</v>
      </c>
      <c r="H8" s="26">
        <v>11911829305</v>
      </c>
      <c r="I8" s="24">
        <v>14638119670</v>
      </c>
      <c r="J8" s="6">
        <v>15889096701</v>
      </c>
      <c r="K8" s="25">
        <v>16705557385</v>
      </c>
    </row>
    <row r="9" spans="1:11" ht="13.5">
      <c r="A9" s="22" t="s">
        <v>22</v>
      </c>
      <c r="B9" s="6">
        <v>3119387387</v>
      </c>
      <c r="C9" s="6">
        <v>6148311962</v>
      </c>
      <c r="D9" s="23">
        <v>0</v>
      </c>
      <c r="E9" s="24">
        <v>4649944768</v>
      </c>
      <c r="F9" s="6">
        <v>7330903258</v>
      </c>
      <c r="G9" s="25">
        <v>7330903258</v>
      </c>
      <c r="H9" s="26">
        <v>7708085750</v>
      </c>
      <c r="I9" s="24">
        <v>7923383753</v>
      </c>
      <c r="J9" s="6">
        <v>8764329796</v>
      </c>
      <c r="K9" s="25">
        <v>9197448768</v>
      </c>
    </row>
    <row r="10" spans="1:11" ht="25.5">
      <c r="A10" s="27" t="s">
        <v>83</v>
      </c>
      <c r="B10" s="28">
        <f>SUM(B5:B9)</f>
        <v>42555516887</v>
      </c>
      <c r="C10" s="29">
        <f aca="true" t="shared" si="0" ref="C10:K10">SUM(C5:C9)</f>
        <v>50532519322</v>
      </c>
      <c r="D10" s="30">
        <f t="shared" si="0"/>
        <v>0</v>
      </c>
      <c r="E10" s="28">
        <f t="shared" si="0"/>
        <v>57485416789</v>
      </c>
      <c r="F10" s="29">
        <f t="shared" si="0"/>
        <v>65344869833</v>
      </c>
      <c r="G10" s="31">
        <f t="shared" si="0"/>
        <v>65344869833</v>
      </c>
      <c r="H10" s="32">
        <f t="shared" si="0"/>
        <v>64082574444</v>
      </c>
      <c r="I10" s="28">
        <f t="shared" si="0"/>
        <v>69142819075</v>
      </c>
      <c r="J10" s="29">
        <f t="shared" si="0"/>
        <v>73115892974</v>
      </c>
      <c r="K10" s="31">
        <f t="shared" si="0"/>
        <v>77280567402</v>
      </c>
    </row>
    <row r="11" spans="1:11" ht="13.5">
      <c r="A11" s="22" t="s">
        <v>23</v>
      </c>
      <c r="B11" s="6">
        <v>10255080967</v>
      </c>
      <c r="C11" s="6">
        <v>11631359622</v>
      </c>
      <c r="D11" s="23">
        <v>0</v>
      </c>
      <c r="E11" s="24">
        <v>15085408087</v>
      </c>
      <c r="F11" s="6">
        <v>14988072526</v>
      </c>
      <c r="G11" s="25">
        <v>14988072526</v>
      </c>
      <c r="H11" s="26">
        <v>14494462130</v>
      </c>
      <c r="I11" s="24">
        <v>15957418434</v>
      </c>
      <c r="J11" s="6">
        <v>16963828179</v>
      </c>
      <c r="K11" s="25">
        <v>18064347118</v>
      </c>
    </row>
    <row r="12" spans="1:11" ht="13.5">
      <c r="A12" s="22" t="s">
        <v>24</v>
      </c>
      <c r="B12" s="6">
        <v>139592578</v>
      </c>
      <c r="C12" s="6">
        <v>170203148</v>
      </c>
      <c r="D12" s="23">
        <v>0</v>
      </c>
      <c r="E12" s="24">
        <v>181407984</v>
      </c>
      <c r="F12" s="6">
        <v>181408000</v>
      </c>
      <c r="G12" s="25">
        <v>181408000</v>
      </c>
      <c r="H12" s="26">
        <v>160718540</v>
      </c>
      <c r="I12" s="24">
        <v>176716000</v>
      </c>
      <c r="J12" s="6">
        <v>198268000</v>
      </c>
      <c r="K12" s="25">
        <v>210019000</v>
      </c>
    </row>
    <row r="13" spans="1:11" ht="13.5">
      <c r="A13" s="22" t="s">
        <v>84</v>
      </c>
      <c r="B13" s="6">
        <v>2998824142</v>
      </c>
      <c r="C13" s="6">
        <v>3148285512</v>
      </c>
      <c r="D13" s="23">
        <v>0</v>
      </c>
      <c r="E13" s="24">
        <v>4289934441</v>
      </c>
      <c r="F13" s="6">
        <v>4250969820</v>
      </c>
      <c r="G13" s="25">
        <v>4250969820</v>
      </c>
      <c r="H13" s="26">
        <v>3167574288</v>
      </c>
      <c r="I13" s="24">
        <v>4449659316</v>
      </c>
      <c r="J13" s="6">
        <v>4686388655</v>
      </c>
      <c r="K13" s="25">
        <v>5025416800</v>
      </c>
    </row>
    <row r="14" spans="1:11" ht="13.5">
      <c r="A14" s="22" t="s">
        <v>25</v>
      </c>
      <c r="B14" s="6">
        <v>2421815000</v>
      </c>
      <c r="C14" s="6">
        <v>2917619426</v>
      </c>
      <c r="D14" s="23">
        <v>0</v>
      </c>
      <c r="E14" s="24">
        <v>2807394996</v>
      </c>
      <c r="F14" s="6">
        <v>4146494839</v>
      </c>
      <c r="G14" s="25">
        <v>4146494839</v>
      </c>
      <c r="H14" s="26">
        <v>3109737173</v>
      </c>
      <c r="I14" s="24">
        <v>4185324735</v>
      </c>
      <c r="J14" s="6">
        <v>4487951894</v>
      </c>
      <c r="K14" s="25">
        <v>4880729183</v>
      </c>
    </row>
    <row r="15" spans="1:11" ht="13.5">
      <c r="A15" s="22" t="s">
        <v>26</v>
      </c>
      <c r="B15" s="6">
        <v>16878457311</v>
      </c>
      <c r="C15" s="6">
        <v>16719786925</v>
      </c>
      <c r="D15" s="23">
        <v>0</v>
      </c>
      <c r="E15" s="24">
        <v>20637948530</v>
      </c>
      <c r="F15" s="6">
        <v>17807038448</v>
      </c>
      <c r="G15" s="25">
        <v>17807038448</v>
      </c>
      <c r="H15" s="26">
        <v>17881360590</v>
      </c>
      <c r="I15" s="24">
        <v>19483756357</v>
      </c>
      <c r="J15" s="6">
        <v>19461849398</v>
      </c>
      <c r="K15" s="25">
        <v>20952575389</v>
      </c>
    </row>
    <row r="16" spans="1:11" ht="13.5">
      <c r="A16" s="22" t="s">
        <v>21</v>
      </c>
      <c r="B16" s="6">
        <v>500746908</v>
      </c>
      <c r="C16" s="6">
        <v>314961502</v>
      </c>
      <c r="D16" s="23">
        <v>0</v>
      </c>
      <c r="E16" s="24">
        <v>447547996</v>
      </c>
      <c r="F16" s="6">
        <v>344086500</v>
      </c>
      <c r="G16" s="25">
        <v>344086500</v>
      </c>
      <c r="H16" s="26">
        <v>142059666</v>
      </c>
      <c r="I16" s="24">
        <v>60640020</v>
      </c>
      <c r="J16" s="6">
        <v>72310597</v>
      </c>
      <c r="K16" s="25">
        <v>139607381</v>
      </c>
    </row>
    <row r="17" spans="1:11" ht="13.5">
      <c r="A17" s="22" t="s">
        <v>27</v>
      </c>
      <c r="B17" s="6">
        <v>11143765482</v>
      </c>
      <c r="C17" s="6">
        <v>13325228361</v>
      </c>
      <c r="D17" s="23">
        <v>0</v>
      </c>
      <c r="E17" s="24">
        <v>13290036730</v>
      </c>
      <c r="F17" s="6">
        <v>23203204900</v>
      </c>
      <c r="G17" s="25">
        <v>23203204900</v>
      </c>
      <c r="H17" s="26">
        <v>21027708575</v>
      </c>
      <c r="I17" s="24">
        <v>24656790925</v>
      </c>
      <c r="J17" s="6">
        <v>25983207278</v>
      </c>
      <c r="K17" s="25">
        <v>26344228579</v>
      </c>
    </row>
    <row r="18" spans="1:11" ht="13.5">
      <c r="A18" s="33" t="s">
        <v>28</v>
      </c>
      <c r="B18" s="34">
        <f>SUM(B11:B17)</f>
        <v>44338282388</v>
      </c>
      <c r="C18" s="35">
        <f aca="true" t="shared" si="1" ref="C18:K18">SUM(C11:C17)</f>
        <v>48227444496</v>
      </c>
      <c r="D18" s="36">
        <f t="shared" si="1"/>
        <v>0</v>
      </c>
      <c r="E18" s="34">
        <f t="shared" si="1"/>
        <v>56739678764</v>
      </c>
      <c r="F18" s="35">
        <f t="shared" si="1"/>
        <v>64921275033</v>
      </c>
      <c r="G18" s="37">
        <f t="shared" si="1"/>
        <v>64921275033</v>
      </c>
      <c r="H18" s="38">
        <f t="shared" si="1"/>
        <v>59983620962</v>
      </c>
      <c r="I18" s="34">
        <f t="shared" si="1"/>
        <v>68970305787</v>
      </c>
      <c r="J18" s="35">
        <f t="shared" si="1"/>
        <v>71853804001</v>
      </c>
      <c r="K18" s="37">
        <f t="shared" si="1"/>
        <v>75616923450</v>
      </c>
    </row>
    <row r="19" spans="1:11" ht="13.5">
      <c r="A19" s="33" t="s">
        <v>29</v>
      </c>
      <c r="B19" s="39">
        <f>+B10-B18</f>
        <v>-1782765501</v>
      </c>
      <c r="C19" s="40">
        <f aca="true" t="shared" si="2" ref="C19:K19">+C10-C18</f>
        <v>2305074826</v>
      </c>
      <c r="D19" s="41">
        <f t="shared" si="2"/>
        <v>0</v>
      </c>
      <c r="E19" s="39">
        <f t="shared" si="2"/>
        <v>745738025</v>
      </c>
      <c r="F19" s="40">
        <f t="shared" si="2"/>
        <v>423594800</v>
      </c>
      <c r="G19" s="42">
        <f t="shared" si="2"/>
        <v>423594800</v>
      </c>
      <c r="H19" s="43">
        <f t="shared" si="2"/>
        <v>4098953482</v>
      </c>
      <c r="I19" s="39">
        <f t="shared" si="2"/>
        <v>172513288</v>
      </c>
      <c r="J19" s="40">
        <f t="shared" si="2"/>
        <v>1262088973</v>
      </c>
      <c r="K19" s="42">
        <f t="shared" si="2"/>
        <v>1663643952</v>
      </c>
    </row>
    <row r="20" spans="1:11" ht="25.5">
      <c r="A20" s="44" t="s">
        <v>30</v>
      </c>
      <c r="B20" s="45">
        <v>3046016332</v>
      </c>
      <c r="C20" s="46">
        <v>489027243</v>
      </c>
      <c r="D20" s="47">
        <v>0</v>
      </c>
      <c r="E20" s="45">
        <v>2745480001</v>
      </c>
      <c r="F20" s="46">
        <v>2962069000</v>
      </c>
      <c r="G20" s="48">
        <v>2962069000</v>
      </c>
      <c r="H20" s="49">
        <v>1669885910</v>
      </c>
      <c r="I20" s="45">
        <v>2495738000</v>
      </c>
      <c r="J20" s="46">
        <v>2319999000</v>
      </c>
      <c r="K20" s="48">
        <v>2919591000</v>
      </c>
    </row>
    <row r="21" spans="1:11" ht="63.75">
      <c r="A21" s="50" t="s">
        <v>85</v>
      </c>
      <c r="B21" s="51">
        <v>0</v>
      </c>
      <c r="C21" s="52">
        <v>2093733158</v>
      </c>
      <c r="D21" s="53">
        <v>0</v>
      </c>
      <c r="E21" s="51">
        <v>442488000</v>
      </c>
      <c r="F21" s="52">
        <v>9013000</v>
      </c>
      <c r="G21" s="54">
        <v>9013000</v>
      </c>
      <c r="H21" s="55">
        <v>-145788737</v>
      </c>
      <c r="I21" s="51">
        <v>34700000</v>
      </c>
      <c r="J21" s="52">
        <v>29000000</v>
      </c>
      <c r="K21" s="54">
        <v>30000000</v>
      </c>
    </row>
    <row r="22" spans="1:11" ht="25.5">
      <c r="A22" s="56" t="s">
        <v>86</v>
      </c>
      <c r="B22" s="57">
        <f>SUM(B19:B21)</f>
        <v>1263250831</v>
      </c>
      <c r="C22" s="58">
        <f aca="true" t="shared" si="3" ref="C22:K22">SUM(C19:C21)</f>
        <v>4887835227</v>
      </c>
      <c r="D22" s="59">
        <f t="shared" si="3"/>
        <v>0</v>
      </c>
      <c r="E22" s="57">
        <f t="shared" si="3"/>
        <v>3933706026</v>
      </c>
      <c r="F22" s="58">
        <f t="shared" si="3"/>
        <v>3394676800</v>
      </c>
      <c r="G22" s="60">
        <f t="shared" si="3"/>
        <v>3394676800</v>
      </c>
      <c r="H22" s="61">
        <f t="shared" si="3"/>
        <v>5623050655</v>
      </c>
      <c r="I22" s="57">
        <f t="shared" si="3"/>
        <v>2702951288</v>
      </c>
      <c r="J22" s="58">
        <f t="shared" si="3"/>
        <v>3611087973</v>
      </c>
      <c r="K22" s="60">
        <f t="shared" si="3"/>
        <v>4613234952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1263250831</v>
      </c>
      <c r="C24" s="40">
        <f aca="true" t="shared" si="4" ref="C24:K24">SUM(C22:C23)</f>
        <v>4887835227</v>
      </c>
      <c r="D24" s="41">
        <f t="shared" si="4"/>
        <v>0</v>
      </c>
      <c r="E24" s="39">
        <f t="shared" si="4"/>
        <v>3933706026</v>
      </c>
      <c r="F24" s="40">
        <f t="shared" si="4"/>
        <v>3394676800</v>
      </c>
      <c r="G24" s="42">
        <f t="shared" si="4"/>
        <v>3394676800</v>
      </c>
      <c r="H24" s="43">
        <f t="shared" si="4"/>
        <v>5623050655</v>
      </c>
      <c r="I24" s="39">
        <f t="shared" si="4"/>
        <v>2702951288</v>
      </c>
      <c r="J24" s="40">
        <f t="shared" si="4"/>
        <v>3611087973</v>
      </c>
      <c r="K24" s="42">
        <f t="shared" si="4"/>
        <v>4613234952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87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7672032000</v>
      </c>
      <c r="C27" s="7">
        <v>5096884907</v>
      </c>
      <c r="D27" s="69">
        <v>0</v>
      </c>
      <c r="E27" s="70">
        <v>7754429658</v>
      </c>
      <c r="F27" s="7">
        <v>5207565354</v>
      </c>
      <c r="G27" s="71">
        <v>5207565354</v>
      </c>
      <c r="H27" s="72">
        <v>4670914358</v>
      </c>
      <c r="I27" s="70">
        <v>5328954005</v>
      </c>
      <c r="J27" s="7">
        <v>5025746103</v>
      </c>
      <c r="K27" s="71">
        <v>5433772997</v>
      </c>
    </row>
    <row r="28" spans="1:11" ht="13.5">
      <c r="A28" s="73" t="s">
        <v>34</v>
      </c>
      <c r="B28" s="6">
        <v>2628842000</v>
      </c>
      <c r="C28" s="6">
        <v>1761233075</v>
      </c>
      <c r="D28" s="23">
        <v>0</v>
      </c>
      <c r="E28" s="24">
        <v>2745479994</v>
      </c>
      <c r="F28" s="6">
        <v>1545481154</v>
      </c>
      <c r="G28" s="25">
        <v>1545481154</v>
      </c>
      <c r="H28" s="26">
        <v>0</v>
      </c>
      <c r="I28" s="24">
        <v>1636484993</v>
      </c>
      <c r="J28" s="6">
        <v>1348272655</v>
      </c>
      <c r="K28" s="25">
        <v>1926851000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2005437000</v>
      </c>
      <c r="C30" s="6">
        <v>0</v>
      </c>
      <c r="D30" s="23">
        <v>0</v>
      </c>
      <c r="E30" s="24">
        <v>2988368992</v>
      </c>
      <c r="F30" s="6">
        <v>2199235548</v>
      </c>
      <c r="G30" s="25">
        <v>2199235548</v>
      </c>
      <c r="H30" s="26">
        <v>0</v>
      </c>
      <c r="I30" s="24">
        <v>2225286012</v>
      </c>
      <c r="J30" s="6">
        <v>2200750104</v>
      </c>
      <c r="K30" s="25">
        <v>2221591001</v>
      </c>
    </row>
    <row r="31" spans="1:11" ht="13.5">
      <c r="A31" s="22" t="s">
        <v>36</v>
      </c>
      <c r="B31" s="6">
        <v>3037753000</v>
      </c>
      <c r="C31" s="6">
        <v>3292160371</v>
      </c>
      <c r="D31" s="23">
        <v>0</v>
      </c>
      <c r="E31" s="24">
        <v>2020580672</v>
      </c>
      <c r="F31" s="6">
        <v>1465298654</v>
      </c>
      <c r="G31" s="25">
        <v>1465298654</v>
      </c>
      <c r="H31" s="26">
        <v>0</v>
      </c>
      <c r="I31" s="24">
        <v>1467183000</v>
      </c>
      <c r="J31" s="6">
        <v>1476723344</v>
      </c>
      <c r="K31" s="25">
        <v>1285330996</v>
      </c>
    </row>
    <row r="32" spans="1:11" ht="13.5">
      <c r="A32" s="33" t="s">
        <v>37</v>
      </c>
      <c r="B32" s="7">
        <f>SUM(B28:B31)</f>
        <v>7672032000</v>
      </c>
      <c r="C32" s="7">
        <f aca="true" t="shared" si="5" ref="C32:K32">SUM(C28:C31)</f>
        <v>5053393446</v>
      </c>
      <c r="D32" s="69">
        <f t="shared" si="5"/>
        <v>0</v>
      </c>
      <c r="E32" s="70">
        <f t="shared" si="5"/>
        <v>7754429658</v>
      </c>
      <c r="F32" s="7">
        <f t="shared" si="5"/>
        <v>5210015356</v>
      </c>
      <c r="G32" s="71">
        <f t="shared" si="5"/>
        <v>5210015356</v>
      </c>
      <c r="H32" s="72">
        <f t="shared" si="5"/>
        <v>0</v>
      </c>
      <c r="I32" s="70">
        <f t="shared" si="5"/>
        <v>5328954005</v>
      </c>
      <c r="J32" s="7">
        <f t="shared" si="5"/>
        <v>5025746103</v>
      </c>
      <c r="K32" s="71">
        <f t="shared" si="5"/>
        <v>5433772997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12040767000</v>
      </c>
      <c r="C35" s="6">
        <v>45364798716</v>
      </c>
      <c r="D35" s="23">
        <v>0</v>
      </c>
      <c r="E35" s="24">
        <v>16498953777</v>
      </c>
      <c r="F35" s="6">
        <v>1861002345</v>
      </c>
      <c r="G35" s="25">
        <v>1861002345</v>
      </c>
      <c r="H35" s="26">
        <v>5067375394</v>
      </c>
      <c r="I35" s="24">
        <v>60571981124</v>
      </c>
      <c r="J35" s="6">
        <v>66907818091</v>
      </c>
      <c r="K35" s="25">
        <v>70122971746</v>
      </c>
    </row>
    <row r="36" spans="1:11" ht="13.5">
      <c r="A36" s="22" t="s">
        <v>40</v>
      </c>
      <c r="B36" s="6">
        <v>70286591000</v>
      </c>
      <c r="C36" s="6">
        <v>58642239910</v>
      </c>
      <c r="D36" s="23">
        <v>0</v>
      </c>
      <c r="E36" s="24">
        <v>81853770932</v>
      </c>
      <c r="F36" s="6">
        <v>3302664024</v>
      </c>
      <c r="G36" s="25">
        <v>3302664024</v>
      </c>
      <c r="H36" s="26">
        <v>3936807613</v>
      </c>
      <c r="I36" s="24">
        <v>11174881051</v>
      </c>
      <c r="J36" s="6">
        <v>8892959337</v>
      </c>
      <c r="K36" s="25">
        <v>9911554502</v>
      </c>
    </row>
    <row r="37" spans="1:11" ht="13.5">
      <c r="A37" s="22" t="s">
        <v>41</v>
      </c>
      <c r="B37" s="6">
        <v>17230871000</v>
      </c>
      <c r="C37" s="6">
        <v>26118312265</v>
      </c>
      <c r="D37" s="23">
        <v>0</v>
      </c>
      <c r="E37" s="24">
        <v>16118367913</v>
      </c>
      <c r="F37" s="6">
        <v>1000899956</v>
      </c>
      <c r="G37" s="25">
        <v>1000899956</v>
      </c>
      <c r="H37" s="26">
        <v>3175969985</v>
      </c>
      <c r="I37" s="24">
        <v>-994110490</v>
      </c>
      <c r="J37" s="6">
        <v>2269851929</v>
      </c>
      <c r="K37" s="25">
        <v>-1074534919</v>
      </c>
    </row>
    <row r="38" spans="1:11" ht="13.5">
      <c r="A38" s="22" t="s">
        <v>42</v>
      </c>
      <c r="B38" s="6">
        <v>23334228000</v>
      </c>
      <c r="C38" s="6">
        <v>32320087168</v>
      </c>
      <c r="D38" s="23">
        <v>0</v>
      </c>
      <c r="E38" s="24">
        <v>29868326199</v>
      </c>
      <c r="F38" s="6">
        <v>1217982874</v>
      </c>
      <c r="G38" s="25">
        <v>1217982874</v>
      </c>
      <c r="H38" s="26">
        <v>1780932478</v>
      </c>
      <c r="I38" s="24">
        <v>2033499651</v>
      </c>
      <c r="J38" s="6">
        <v>-143481305</v>
      </c>
      <c r="K38" s="25">
        <v>631414086</v>
      </c>
    </row>
    <row r="39" spans="1:11" ht="13.5">
      <c r="A39" s="22" t="s">
        <v>43</v>
      </c>
      <c r="B39" s="6">
        <v>41762259000</v>
      </c>
      <c r="C39" s="6">
        <v>40933794280</v>
      </c>
      <c r="D39" s="23">
        <v>0</v>
      </c>
      <c r="E39" s="24">
        <v>48468055571</v>
      </c>
      <c r="F39" s="6">
        <v>-403872261</v>
      </c>
      <c r="G39" s="25">
        <v>-403872261</v>
      </c>
      <c r="H39" s="26">
        <v>-1616599599</v>
      </c>
      <c r="I39" s="24">
        <v>68032627726</v>
      </c>
      <c r="J39" s="6">
        <v>70092915831</v>
      </c>
      <c r="K39" s="25">
        <v>75894610129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3574880000</v>
      </c>
      <c r="C42" s="6">
        <v>-1521541</v>
      </c>
      <c r="D42" s="23">
        <v>0</v>
      </c>
      <c r="E42" s="24">
        <v>55155194194</v>
      </c>
      <c r="F42" s="6">
        <v>57637231462</v>
      </c>
      <c r="G42" s="25">
        <v>57637231462</v>
      </c>
      <c r="H42" s="26">
        <v>48353675876</v>
      </c>
      <c r="I42" s="24">
        <v>56469969382</v>
      </c>
      <c r="J42" s="6">
        <v>58388150814</v>
      </c>
      <c r="K42" s="25">
        <v>64211916635</v>
      </c>
    </row>
    <row r="43" spans="1:11" ht="13.5">
      <c r="A43" s="22" t="s">
        <v>46</v>
      </c>
      <c r="B43" s="6">
        <v>-6682869000</v>
      </c>
      <c r="C43" s="6">
        <v>-99021740</v>
      </c>
      <c r="D43" s="23">
        <v>0</v>
      </c>
      <c r="E43" s="24">
        <v>-10123667316</v>
      </c>
      <c r="F43" s="6">
        <v>3489198936</v>
      </c>
      <c r="G43" s="25">
        <v>3489198936</v>
      </c>
      <c r="H43" s="26">
        <v>-2117579</v>
      </c>
      <c r="I43" s="24">
        <v>-632242536</v>
      </c>
      <c r="J43" s="6">
        <v>2482962942</v>
      </c>
      <c r="K43" s="25">
        <v>-519482980</v>
      </c>
    </row>
    <row r="44" spans="1:11" ht="13.5">
      <c r="A44" s="22" t="s">
        <v>47</v>
      </c>
      <c r="B44" s="6">
        <v>1834134000</v>
      </c>
      <c r="C44" s="6">
        <v>626643500</v>
      </c>
      <c r="D44" s="23">
        <v>0</v>
      </c>
      <c r="E44" s="24">
        <v>3041966074</v>
      </c>
      <c r="F44" s="6">
        <v>-53427494</v>
      </c>
      <c r="G44" s="25">
        <v>-53427494</v>
      </c>
      <c r="H44" s="26">
        <v>-127377597</v>
      </c>
      <c r="I44" s="24">
        <v>3000001696</v>
      </c>
      <c r="J44" s="6">
        <v>3000001713</v>
      </c>
      <c r="K44" s="25">
        <v>2799901729</v>
      </c>
    </row>
    <row r="45" spans="1:11" ht="13.5">
      <c r="A45" s="33" t="s">
        <v>48</v>
      </c>
      <c r="B45" s="7">
        <v>3095910000</v>
      </c>
      <c r="C45" s="7">
        <v>3777959115</v>
      </c>
      <c r="D45" s="69">
        <v>0</v>
      </c>
      <c r="E45" s="70">
        <v>3271704076</v>
      </c>
      <c r="F45" s="7">
        <v>2735310425</v>
      </c>
      <c r="G45" s="71">
        <v>2735310425</v>
      </c>
      <c r="H45" s="72">
        <v>50686986661</v>
      </c>
      <c r="I45" s="70">
        <v>59104906935</v>
      </c>
      <c r="J45" s="7">
        <v>65301108951</v>
      </c>
      <c r="K45" s="71">
        <v>68519258851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5364812000</v>
      </c>
      <c r="C48" s="6">
        <v>3241208018</v>
      </c>
      <c r="D48" s="23">
        <v>0</v>
      </c>
      <c r="E48" s="24">
        <v>8734807129</v>
      </c>
      <c r="F48" s="6">
        <v>364387314</v>
      </c>
      <c r="G48" s="25">
        <v>364387314</v>
      </c>
      <c r="H48" s="26">
        <v>1500761786</v>
      </c>
      <c r="I48" s="24">
        <v>61784318137</v>
      </c>
      <c r="J48" s="6">
        <v>62952500630</v>
      </c>
      <c r="K48" s="25">
        <v>70190909160</v>
      </c>
    </row>
    <row r="49" spans="1:11" ht="13.5">
      <c r="A49" s="22" t="s">
        <v>51</v>
      </c>
      <c r="B49" s="6">
        <f>+B75</f>
        <v>6156988871.453265</v>
      </c>
      <c r="C49" s="6">
        <f aca="true" t="shared" si="6" ref="C49:K49">+C75</f>
        <v>27206342761</v>
      </c>
      <c r="D49" s="23">
        <f t="shared" si="6"/>
        <v>1534772000</v>
      </c>
      <c r="E49" s="24">
        <f t="shared" si="6"/>
        <v>8352492404.8025</v>
      </c>
      <c r="F49" s="6">
        <f t="shared" si="6"/>
        <v>1046860226.1103518</v>
      </c>
      <c r="G49" s="25">
        <f t="shared" si="6"/>
        <v>1046860226.1103518</v>
      </c>
      <c r="H49" s="26">
        <f t="shared" si="6"/>
        <v>2195093741.1428165</v>
      </c>
      <c r="I49" s="24">
        <f t="shared" si="6"/>
        <v>1692002664.6359534</v>
      </c>
      <c r="J49" s="6">
        <f t="shared" si="6"/>
        <v>915149993.8685199</v>
      </c>
      <c r="K49" s="25">
        <f t="shared" si="6"/>
        <v>573971597.8315853</v>
      </c>
    </row>
    <row r="50" spans="1:11" ht="13.5">
      <c r="A50" s="33" t="s">
        <v>52</v>
      </c>
      <c r="B50" s="7">
        <f>+B48-B49</f>
        <v>-792176871.4532652</v>
      </c>
      <c r="C50" s="7">
        <f aca="true" t="shared" si="7" ref="C50:K50">+C48-C49</f>
        <v>-23965134743</v>
      </c>
      <c r="D50" s="69">
        <f t="shared" si="7"/>
        <v>-1534772000</v>
      </c>
      <c r="E50" s="70">
        <f t="shared" si="7"/>
        <v>382314724.1975002</v>
      </c>
      <c r="F50" s="7">
        <f t="shared" si="7"/>
        <v>-682472912.1103518</v>
      </c>
      <c r="G50" s="71">
        <f t="shared" si="7"/>
        <v>-682472912.1103518</v>
      </c>
      <c r="H50" s="72">
        <f t="shared" si="7"/>
        <v>-694331955.1428165</v>
      </c>
      <c r="I50" s="70">
        <f t="shared" si="7"/>
        <v>60092315472.364044</v>
      </c>
      <c r="J50" s="7">
        <f t="shared" si="7"/>
        <v>62037350636.13148</v>
      </c>
      <c r="K50" s="71">
        <f t="shared" si="7"/>
        <v>69616937562.16841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67207844002</v>
      </c>
      <c r="C53" s="6">
        <v>45897387831</v>
      </c>
      <c r="D53" s="23">
        <v>0</v>
      </c>
      <c r="E53" s="24">
        <v>77850097911</v>
      </c>
      <c r="F53" s="6">
        <v>3192972674</v>
      </c>
      <c r="G53" s="25">
        <v>3192972674</v>
      </c>
      <c r="H53" s="26">
        <v>5554861444</v>
      </c>
      <c r="I53" s="24">
        <v>10009621790</v>
      </c>
      <c r="J53" s="6">
        <v>9816459921</v>
      </c>
      <c r="K53" s="25">
        <v>9837106294</v>
      </c>
    </row>
    <row r="54" spans="1:11" ht="13.5">
      <c r="A54" s="22" t="s">
        <v>55</v>
      </c>
      <c r="B54" s="6">
        <v>2998824142</v>
      </c>
      <c r="C54" s="6">
        <v>0</v>
      </c>
      <c r="D54" s="23">
        <v>0</v>
      </c>
      <c r="E54" s="24">
        <v>4289934441</v>
      </c>
      <c r="F54" s="6">
        <v>4240219820</v>
      </c>
      <c r="G54" s="25">
        <v>4240219820</v>
      </c>
      <c r="H54" s="26">
        <v>3167574288</v>
      </c>
      <c r="I54" s="24">
        <v>4438586519</v>
      </c>
      <c r="J54" s="6">
        <v>4674828644</v>
      </c>
      <c r="K54" s="25">
        <v>5013336578</v>
      </c>
    </row>
    <row r="55" spans="1:11" ht="13.5">
      <c r="A55" s="22" t="s">
        <v>56</v>
      </c>
      <c r="B55" s="6">
        <v>3509779961</v>
      </c>
      <c r="C55" s="6">
        <v>3598765677</v>
      </c>
      <c r="D55" s="23">
        <v>0</v>
      </c>
      <c r="E55" s="24">
        <v>3840257214</v>
      </c>
      <c r="F55" s="6">
        <v>2270292504</v>
      </c>
      <c r="G55" s="25">
        <v>2270292504</v>
      </c>
      <c r="H55" s="26">
        <v>2392883196</v>
      </c>
      <c r="I55" s="24">
        <v>2313731887</v>
      </c>
      <c r="J55" s="6">
        <v>1881701102</v>
      </c>
      <c r="K55" s="25">
        <v>2107325730</v>
      </c>
    </row>
    <row r="56" spans="1:11" ht="13.5">
      <c r="A56" s="22" t="s">
        <v>57</v>
      </c>
      <c r="B56" s="6">
        <v>3054427999</v>
      </c>
      <c r="C56" s="6">
        <v>928847179</v>
      </c>
      <c r="D56" s="23">
        <v>0</v>
      </c>
      <c r="E56" s="24">
        <v>3996719000</v>
      </c>
      <c r="F56" s="6">
        <v>2109693490</v>
      </c>
      <c r="G56" s="25">
        <v>2109693490</v>
      </c>
      <c r="H56" s="26">
        <v>2028272301</v>
      </c>
      <c r="I56" s="24">
        <v>8804335417</v>
      </c>
      <c r="J56" s="6">
        <v>9256449520</v>
      </c>
      <c r="K56" s="25">
        <v>9226665440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3773513093</v>
      </c>
      <c r="C59" s="6">
        <v>2845799000</v>
      </c>
      <c r="D59" s="23">
        <v>3101357000</v>
      </c>
      <c r="E59" s="24">
        <v>3141416000</v>
      </c>
      <c r="F59" s="6">
        <v>3141416000</v>
      </c>
      <c r="G59" s="25">
        <v>3141416000</v>
      </c>
      <c r="H59" s="26">
        <v>3141416000</v>
      </c>
      <c r="I59" s="24">
        <v>3201093000</v>
      </c>
      <c r="J59" s="6">
        <v>3238014017</v>
      </c>
      <c r="K59" s="25">
        <v>3379661717</v>
      </c>
    </row>
    <row r="60" spans="1:11" ht="13.5">
      <c r="A60" s="90" t="s">
        <v>60</v>
      </c>
      <c r="B60" s="6">
        <v>1472419000</v>
      </c>
      <c r="C60" s="6">
        <v>1481240068</v>
      </c>
      <c r="D60" s="23">
        <v>1910810000</v>
      </c>
      <c r="E60" s="24">
        <v>2285458000</v>
      </c>
      <c r="F60" s="6">
        <v>2349964000</v>
      </c>
      <c r="G60" s="25">
        <v>2349964000</v>
      </c>
      <c r="H60" s="26">
        <v>2349964000</v>
      </c>
      <c r="I60" s="24">
        <v>2210194000</v>
      </c>
      <c r="J60" s="6">
        <v>2307501000</v>
      </c>
      <c r="K60" s="25">
        <v>2411337895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31857</v>
      </c>
      <c r="C62" s="98">
        <v>29567</v>
      </c>
      <c r="D62" s="99">
        <v>23853</v>
      </c>
      <c r="E62" s="97">
        <v>12920</v>
      </c>
      <c r="F62" s="98">
        <v>12920</v>
      </c>
      <c r="G62" s="99">
        <v>12920</v>
      </c>
      <c r="H62" s="100">
        <v>12920</v>
      </c>
      <c r="I62" s="97">
        <v>12920</v>
      </c>
      <c r="J62" s="98">
        <v>12920</v>
      </c>
      <c r="K62" s="99">
        <v>12920</v>
      </c>
    </row>
    <row r="63" spans="1:11" ht="13.5">
      <c r="A63" s="96" t="s">
        <v>63</v>
      </c>
      <c r="B63" s="97">
        <v>8303</v>
      </c>
      <c r="C63" s="98">
        <v>7183</v>
      </c>
      <c r="D63" s="99">
        <v>5576</v>
      </c>
      <c r="E63" s="97">
        <v>3743</v>
      </c>
      <c r="F63" s="98">
        <v>3743</v>
      </c>
      <c r="G63" s="99">
        <v>3743</v>
      </c>
      <c r="H63" s="100">
        <v>3743</v>
      </c>
      <c r="I63" s="97">
        <v>2133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88</v>
      </c>
      <c r="B70" s="5">
        <f>IF(ISERROR(B71/B72),0,(B71/B72))</f>
        <v>0.8640121571835345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0.9089960993876077</v>
      </c>
      <c r="F70" s="5">
        <f t="shared" si="8"/>
        <v>0.8595046039198819</v>
      </c>
      <c r="G70" s="5">
        <f t="shared" si="8"/>
        <v>0.8595046039198819</v>
      </c>
      <c r="H70" s="5">
        <f t="shared" si="8"/>
        <v>0.7498584266933896</v>
      </c>
      <c r="I70" s="5">
        <f t="shared" si="8"/>
        <v>0.8958243296897231</v>
      </c>
      <c r="J70" s="5">
        <f t="shared" si="8"/>
        <v>0.8772308195069537</v>
      </c>
      <c r="K70" s="5">
        <f t="shared" si="8"/>
        <v>0.9153901777206797</v>
      </c>
    </row>
    <row r="71" spans="1:11" ht="12.75" hidden="1">
      <c r="A71" s="2" t="s">
        <v>89</v>
      </c>
      <c r="B71" s="2">
        <f>+B83</f>
        <v>30336286000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43372204200</v>
      </c>
      <c r="F71" s="2">
        <f t="shared" si="9"/>
        <v>43561638799</v>
      </c>
      <c r="G71" s="2">
        <f t="shared" si="9"/>
        <v>43561638799</v>
      </c>
      <c r="H71" s="2">
        <f t="shared" si="9"/>
        <v>38503626427</v>
      </c>
      <c r="I71" s="2">
        <f t="shared" si="9"/>
        <v>48000156382</v>
      </c>
      <c r="J71" s="2">
        <f t="shared" si="9"/>
        <v>49352898814</v>
      </c>
      <c r="K71" s="2">
        <f t="shared" si="9"/>
        <v>54519326635</v>
      </c>
    </row>
    <row r="72" spans="1:11" ht="12.75" hidden="1">
      <c r="A72" s="2" t="s">
        <v>90</v>
      </c>
      <c r="B72" s="2">
        <f>+B77</f>
        <v>35110948090</v>
      </c>
      <c r="C72" s="2">
        <f aca="true" t="shared" si="10" ref="C72:K72">+C77</f>
        <v>41479335743</v>
      </c>
      <c r="D72" s="2">
        <f t="shared" si="10"/>
        <v>0</v>
      </c>
      <c r="E72" s="2">
        <f t="shared" si="10"/>
        <v>47714400787</v>
      </c>
      <c r="F72" s="2">
        <f t="shared" si="10"/>
        <v>50682263481</v>
      </c>
      <c r="G72" s="2">
        <f t="shared" si="10"/>
        <v>50682263481</v>
      </c>
      <c r="H72" s="2">
        <f t="shared" si="10"/>
        <v>51347861218</v>
      </c>
      <c r="I72" s="2">
        <f t="shared" si="10"/>
        <v>53582108446</v>
      </c>
      <c r="J72" s="2">
        <f t="shared" si="10"/>
        <v>56259877921</v>
      </c>
      <c r="K72" s="2">
        <f t="shared" si="10"/>
        <v>59558566349</v>
      </c>
    </row>
    <row r="73" spans="1:11" ht="12.75" hidden="1">
      <c r="A73" s="2" t="s">
        <v>91</v>
      </c>
      <c r="B73" s="2">
        <f>+B74</f>
        <v>11916854372.499994</v>
      </c>
      <c r="C73" s="2">
        <f aca="true" t="shared" si="11" ref="C73:K73">+(C78+C80+C81+C82)-(B78+B80+B81+B82)</f>
        <v>33058435355</v>
      </c>
      <c r="D73" s="2">
        <f t="shared" si="11"/>
        <v>-41739438355</v>
      </c>
      <c r="E73" s="2">
        <f t="shared" si="11"/>
        <v>10312173830</v>
      </c>
      <c r="F73" s="2">
        <f>+(F78+F80+F81+F82)-(D78+D80+D81+D82)</f>
        <v>1336797817</v>
      </c>
      <c r="G73" s="2">
        <f>+(G78+G80+G81+G82)-(D78+D80+D81+D82)</f>
        <v>1336797817</v>
      </c>
      <c r="H73" s="2">
        <f>+(H78+H80+H81+H82)-(D78+D80+D81+D82)</f>
        <v>3639684308</v>
      </c>
      <c r="I73" s="2">
        <f>+(I78+I80+I81+I82)-(E78+E80+E81+E82)</f>
        <v>-10634925419</v>
      </c>
      <c r="J73" s="2">
        <f t="shared" si="11"/>
        <v>3134690488</v>
      </c>
      <c r="K73" s="2">
        <f t="shared" si="11"/>
        <v>-3013300192</v>
      </c>
    </row>
    <row r="74" spans="1:11" ht="12.75" hidden="1">
      <c r="A74" s="2" t="s">
        <v>92</v>
      </c>
      <c r="B74" s="2">
        <f>+TREND(C74:E74)</f>
        <v>11916854372.499994</v>
      </c>
      <c r="C74" s="2">
        <f>+C73</f>
        <v>33058435355</v>
      </c>
      <c r="D74" s="2">
        <f aca="true" t="shared" si="12" ref="D74:K74">+D73</f>
        <v>-41739438355</v>
      </c>
      <c r="E74" s="2">
        <f t="shared" si="12"/>
        <v>10312173830</v>
      </c>
      <c r="F74" s="2">
        <f t="shared" si="12"/>
        <v>1336797817</v>
      </c>
      <c r="G74" s="2">
        <f t="shared" si="12"/>
        <v>1336797817</v>
      </c>
      <c r="H74" s="2">
        <f t="shared" si="12"/>
        <v>3639684308</v>
      </c>
      <c r="I74" s="2">
        <f t="shared" si="12"/>
        <v>-10634925419</v>
      </c>
      <c r="J74" s="2">
        <f t="shared" si="12"/>
        <v>3134690488</v>
      </c>
      <c r="K74" s="2">
        <f t="shared" si="12"/>
        <v>-3013300192</v>
      </c>
    </row>
    <row r="75" spans="1:11" ht="12.75" hidden="1">
      <c r="A75" s="2" t="s">
        <v>93</v>
      </c>
      <c r="B75" s="2">
        <f>+B84-(((B80+B81+B78)*B70)-B79)</f>
        <v>6156988871.453265</v>
      </c>
      <c r="C75" s="2">
        <f aca="true" t="shared" si="13" ref="C75:K75">+C84-(((C80+C81+C78)*C70)-C79)</f>
        <v>27206342761</v>
      </c>
      <c r="D75" s="2">
        <f t="shared" si="13"/>
        <v>1534772000</v>
      </c>
      <c r="E75" s="2">
        <f t="shared" si="13"/>
        <v>8352492404.8025</v>
      </c>
      <c r="F75" s="2">
        <f t="shared" si="13"/>
        <v>1046860226.1103518</v>
      </c>
      <c r="G75" s="2">
        <f t="shared" si="13"/>
        <v>1046860226.1103518</v>
      </c>
      <c r="H75" s="2">
        <f t="shared" si="13"/>
        <v>2195093741.1428165</v>
      </c>
      <c r="I75" s="2">
        <f t="shared" si="13"/>
        <v>1692002664.6359534</v>
      </c>
      <c r="J75" s="2">
        <f t="shared" si="13"/>
        <v>915149993.8685199</v>
      </c>
      <c r="K75" s="2">
        <f t="shared" si="13"/>
        <v>573971597.8315853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35110948090</v>
      </c>
      <c r="C77" s="3">
        <v>41479335743</v>
      </c>
      <c r="D77" s="3">
        <v>0</v>
      </c>
      <c r="E77" s="3">
        <v>47714400787</v>
      </c>
      <c r="F77" s="3">
        <v>50682263481</v>
      </c>
      <c r="G77" s="3">
        <v>50682263481</v>
      </c>
      <c r="H77" s="3">
        <v>51347861218</v>
      </c>
      <c r="I77" s="3">
        <v>53582108446</v>
      </c>
      <c r="J77" s="3">
        <v>56259877921</v>
      </c>
      <c r="K77" s="3">
        <v>59558566349</v>
      </c>
    </row>
    <row r="78" spans="1:11" ht="12.75" hidden="1">
      <c r="A78" s="1" t="s">
        <v>67</v>
      </c>
      <c r="B78" s="3">
        <v>55768000</v>
      </c>
      <c r="C78" s="3">
        <v>0</v>
      </c>
      <c r="D78" s="3">
        <v>0</v>
      </c>
      <c r="E78" s="3">
        <v>76479889</v>
      </c>
      <c r="F78" s="3">
        <v>3150992</v>
      </c>
      <c r="G78" s="3">
        <v>3150992</v>
      </c>
      <c r="H78" s="3">
        <v>194949382</v>
      </c>
      <c r="I78" s="3">
        <v>3314844</v>
      </c>
      <c r="J78" s="3">
        <v>3151906</v>
      </c>
      <c r="K78" s="3">
        <v>3510687</v>
      </c>
    </row>
    <row r="79" spans="1:11" ht="12.75" hidden="1">
      <c r="A79" s="1" t="s">
        <v>68</v>
      </c>
      <c r="B79" s="3">
        <v>13657481000</v>
      </c>
      <c r="C79" s="3">
        <v>24917688761</v>
      </c>
      <c r="D79" s="3">
        <v>0</v>
      </c>
      <c r="E79" s="3">
        <v>14060152050</v>
      </c>
      <c r="F79" s="3">
        <v>94452130</v>
      </c>
      <c r="G79" s="3">
        <v>94452130</v>
      </c>
      <c r="H79" s="3">
        <v>3372032384</v>
      </c>
      <c r="I79" s="3">
        <v>-207772202</v>
      </c>
      <c r="J79" s="3">
        <v>75234342</v>
      </c>
      <c r="K79" s="3">
        <v>-119095350</v>
      </c>
    </row>
    <row r="80" spans="1:11" ht="12.75" hidden="1">
      <c r="A80" s="1" t="s">
        <v>69</v>
      </c>
      <c r="B80" s="3">
        <v>4483072000</v>
      </c>
      <c r="C80" s="3">
        <v>7235172209</v>
      </c>
      <c r="D80" s="3">
        <v>0</v>
      </c>
      <c r="E80" s="3">
        <v>6394807128</v>
      </c>
      <c r="F80" s="3">
        <v>184870667</v>
      </c>
      <c r="G80" s="3">
        <v>184870667</v>
      </c>
      <c r="H80" s="3">
        <v>2635604222</v>
      </c>
      <c r="I80" s="3">
        <v>209666999</v>
      </c>
      <c r="J80" s="3">
        <v>121502681</v>
      </c>
      <c r="K80" s="3">
        <v>224223954</v>
      </c>
    </row>
    <row r="81" spans="1:11" ht="12.75" hidden="1">
      <c r="A81" s="1" t="s">
        <v>70</v>
      </c>
      <c r="B81" s="3">
        <v>4142163000</v>
      </c>
      <c r="C81" s="3">
        <v>34251979331</v>
      </c>
      <c r="D81" s="3">
        <v>0</v>
      </c>
      <c r="E81" s="3">
        <v>2990886813</v>
      </c>
      <c r="F81" s="3">
        <v>298776158</v>
      </c>
      <c r="G81" s="3">
        <v>298776158</v>
      </c>
      <c r="H81" s="3">
        <v>567090022</v>
      </c>
      <c r="I81" s="3">
        <v>314266568</v>
      </c>
      <c r="J81" s="3">
        <v>419284312</v>
      </c>
      <c r="K81" s="3">
        <v>380904066</v>
      </c>
    </row>
    <row r="82" spans="1:11" ht="12.75" hidden="1">
      <c r="A82" s="1" t="s">
        <v>71</v>
      </c>
      <c r="B82" s="3">
        <v>0</v>
      </c>
      <c r="C82" s="3">
        <v>252286815</v>
      </c>
      <c r="D82" s="3">
        <v>0</v>
      </c>
      <c r="E82" s="3">
        <v>850000000</v>
      </c>
      <c r="F82" s="3">
        <v>850000000</v>
      </c>
      <c r="G82" s="3">
        <v>850000000</v>
      </c>
      <c r="H82" s="3">
        <v>242040682</v>
      </c>
      <c r="I82" s="3">
        <v>-850000000</v>
      </c>
      <c r="J82" s="3">
        <v>2268000000</v>
      </c>
      <c r="K82" s="3">
        <v>-810000000</v>
      </c>
    </row>
    <row r="83" spans="1:11" ht="12.75" hidden="1">
      <c r="A83" s="1" t="s">
        <v>72</v>
      </c>
      <c r="B83" s="3">
        <v>30336286000</v>
      </c>
      <c r="C83" s="3">
        <v>0</v>
      </c>
      <c r="D83" s="3">
        <v>0</v>
      </c>
      <c r="E83" s="3">
        <v>43372204200</v>
      </c>
      <c r="F83" s="3">
        <v>43561638799</v>
      </c>
      <c r="G83" s="3">
        <v>43561638799</v>
      </c>
      <c r="H83" s="3">
        <v>38503626427</v>
      </c>
      <c r="I83" s="3">
        <v>48000156382</v>
      </c>
      <c r="J83" s="3">
        <v>49352898814</v>
      </c>
      <c r="K83" s="3">
        <v>54519326635</v>
      </c>
    </row>
    <row r="84" spans="1:11" ht="12.75" hidden="1">
      <c r="A84" s="1" t="s">
        <v>73</v>
      </c>
      <c r="B84" s="3">
        <v>0</v>
      </c>
      <c r="C84" s="3">
        <v>2288654000</v>
      </c>
      <c r="D84" s="3">
        <v>1534772000</v>
      </c>
      <c r="E84" s="3">
        <v>2893419458</v>
      </c>
      <c r="F84" s="3">
        <v>1370813061</v>
      </c>
      <c r="G84" s="3">
        <v>1370813061</v>
      </c>
      <c r="H84" s="3">
        <v>1370813061</v>
      </c>
      <c r="I84" s="3">
        <v>2372096821</v>
      </c>
      <c r="J84" s="3">
        <v>1317075618</v>
      </c>
      <c r="K84" s="3">
        <v>1250208842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5912583707</v>
      </c>
      <c r="C5" s="6">
        <v>6761720012</v>
      </c>
      <c r="D5" s="23">
        <v>7118444668</v>
      </c>
      <c r="E5" s="24">
        <v>8219104268</v>
      </c>
      <c r="F5" s="6">
        <v>8192423010</v>
      </c>
      <c r="G5" s="25">
        <v>8192423010</v>
      </c>
      <c r="H5" s="26">
        <v>7464849177</v>
      </c>
      <c r="I5" s="24">
        <v>8485709037</v>
      </c>
      <c r="J5" s="6">
        <v>8909994486</v>
      </c>
      <c r="K5" s="25">
        <v>9355494212</v>
      </c>
    </row>
    <row r="6" spans="1:11" ht="13.5">
      <c r="A6" s="22" t="s">
        <v>19</v>
      </c>
      <c r="B6" s="6">
        <v>16155671621</v>
      </c>
      <c r="C6" s="6">
        <v>16911688108</v>
      </c>
      <c r="D6" s="23">
        <v>17942702330</v>
      </c>
      <c r="E6" s="24">
        <v>25538828938</v>
      </c>
      <c r="F6" s="6">
        <v>25401834719</v>
      </c>
      <c r="G6" s="25">
        <v>25401834719</v>
      </c>
      <c r="H6" s="26">
        <v>18759869226</v>
      </c>
      <c r="I6" s="24">
        <v>22107239561</v>
      </c>
      <c r="J6" s="6">
        <v>23287766707</v>
      </c>
      <c r="K6" s="25">
        <v>24438737583</v>
      </c>
    </row>
    <row r="7" spans="1:11" ht="13.5">
      <c r="A7" s="22" t="s">
        <v>20</v>
      </c>
      <c r="B7" s="6">
        <v>105877361</v>
      </c>
      <c r="C7" s="6">
        <v>210274693</v>
      </c>
      <c r="D7" s="23">
        <v>393426880</v>
      </c>
      <c r="E7" s="24">
        <v>196887427</v>
      </c>
      <c r="F7" s="6">
        <v>196887427</v>
      </c>
      <c r="G7" s="25">
        <v>196887427</v>
      </c>
      <c r="H7" s="26">
        <v>232938296</v>
      </c>
      <c r="I7" s="24">
        <v>159531044</v>
      </c>
      <c r="J7" s="6">
        <v>166856206</v>
      </c>
      <c r="K7" s="25">
        <v>174513261</v>
      </c>
    </row>
    <row r="8" spans="1:11" ht="13.5">
      <c r="A8" s="22" t="s">
        <v>21</v>
      </c>
      <c r="B8" s="6">
        <v>3813144804</v>
      </c>
      <c r="C8" s="6">
        <v>3311753383</v>
      </c>
      <c r="D8" s="23">
        <v>2819731116</v>
      </c>
      <c r="E8" s="24">
        <v>3201305707</v>
      </c>
      <c r="F8" s="6">
        <v>3576802234</v>
      </c>
      <c r="G8" s="25">
        <v>3576802234</v>
      </c>
      <c r="H8" s="26">
        <v>4827145276</v>
      </c>
      <c r="I8" s="24">
        <v>3421941396</v>
      </c>
      <c r="J8" s="6">
        <v>3653712255</v>
      </c>
      <c r="K8" s="25">
        <v>3999352715</v>
      </c>
    </row>
    <row r="9" spans="1:11" ht="13.5">
      <c r="A9" s="22" t="s">
        <v>22</v>
      </c>
      <c r="B9" s="6">
        <v>2103341563</v>
      </c>
      <c r="C9" s="6">
        <v>3409202196</v>
      </c>
      <c r="D9" s="23">
        <v>27405668080</v>
      </c>
      <c r="E9" s="24">
        <v>3685957141</v>
      </c>
      <c r="F9" s="6">
        <v>3677673573</v>
      </c>
      <c r="G9" s="25">
        <v>3677673573</v>
      </c>
      <c r="H9" s="26">
        <v>1433653342</v>
      </c>
      <c r="I9" s="24">
        <v>3386293356</v>
      </c>
      <c r="J9" s="6">
        <v>3596875731</v>
      </c>
      <c r="K9" s="25">
        <v>3669595225</v>
      </c>
    </row>
    <row r="10" spans="1:11" ht="25.5">
      <c r="A10" s="27" t="s">
        <v>83</v>
      </c>
      <c r="B10" s="28">
        <f>SUM(B5:B9)</f>
        <v>28090619056</v>
      </c>
      <c r="C10" s="29">
        <f aca="true" t="shared" si="0" ref="C10:K10">SUM(C5:C9)</f>
        <v>30604638392</v>
      </c>
      <c r="D10" s="30">
        <f t="shared" si="0"/>
        <v>55679973074</v>
      </c>
      <c r="E10" s="28">
        <f t="shared" si="0"/>
        <v>40842083481</v>
      </c>
      <c r="F10" s="29">
        <f t="shared" si="0"/>
        <v>41045620963</v>
      </c>
      <c r="G10" s="31">
        <f t="shared" si="0"/>
        <v>41045620963</v>
      </c>
      <c r="H10" s="32">
        <f t="shared" si="0"/>
        <v>32718455317</v>
      </c>
      <c r="I10" s="28">
        <f t="shared" si="0"/>
        <v>37560714394</v>
      </c>
      <c r="J10" s="29">
        <f t="shared" si="0"/>
        <v>39615205385</v>
      </c>
      <c r="K10" s="31">
        <f t="shared" si="0"/>
        <v>41637692996</v>
      </c>
    </row>
    <row r="11" spans="1:11" ht="13.5">
      <c r="A11" s="22" t="s">
        <v>23</v>
      </c>
      <c r="B11" s="6">
        <v>8035152134</v>
      </c>
      <c r="C11" s="6">
        <v>8141500133</v>
      </c>
      <c r="D11" s="23">
        <v>8999920484</v>
      </c>
      <c r="E11" s="24">
        <v>10513510416</v>
      </c>
      <c r="F11" s="6">
        <v>10678857424</v>
      </c>
      <c r="G11" s="25">
        <v>10678857424</v>
      </c>
      <c r="H11" s="26">
        <v>10532331053</v>
      </c>
      <c r="I11" s="24">
        <v>11656196837</v>
      </c>
      <c r="J11" s="6">
        <v>12346510117</v>
      </c>
      <c r="K11" s="25">
        <v>13087264204</v>
      </c>
    </row>
    <row r="12" spans="1:11" ht="13.5">
      <c r="A12" s="22" t="s">
        <v>24</v>
      </c>
      <c r="B12" s="6">
        <v>118003200</v>
      </c>
      <c r="C12" s="6">
        <v>123785928</v>
      </c>
      <c r="D12" s="23">
        <v>126684958</v>
      </c>
      <c r="E12" s="24">
        <v>142093153</v>
      </c>
      <c r="F12" s="6">
        <v>142093160</v>
      </c>
      <c r="G12" s="25">
        <v>142093160</v>
      </c>
      <c r="H12" s="26">
        <v>105502219</v>
      </c>
      <c r="I12" s="24">
        <v>150602349</v>
      </c>
      <c r="J12" s="6">
        <v>159638485</v>
      </c>
      <c r="K12" s="25">
        <v>169216794</v>
      </c>
    </row>
    <row r="13" spans="1:11" ht="13.5">
      <c r="A13" s="22" t="s">
        <v>84</v>
      </c>
      <c r="B13" s="6">
        <v>1546230626</v>
      </c>
      <c r="C13" s="6">
        <v>3652741082</v>
      </c>
      <c r="D13" s="23">
        <v>3192620236</v>
      </c>
      <c r="E13" s="24">
        <v>2132962657</v>
      </c>
      <c r="F13" s="6">
        <v>2132952812</v>
      </c>
      <c r="G13" s="25">
        <v>2132952812</v>
      </c>
      <c r="H13" s="26">
        <v>1778464408</v>
      </c>
      <c r="I13" s="24">
        <v>2372096333</v>
      </c>
      <c r="J13" s="6">
        <v>2409826710</v>
      </c>
      <c r="K13" s="25">
        <v>2460363389</v>
      </c>
    </row>
    <row r="14" spans="1:11" ht="13.5">
      <c r="A14" s="22" t="s">
        <v>25</v>
      </c>
      <c r="B14" s="6">
        <v>1298114536</v>
      </c>
      <c r="C14" s="6">
        <v>2841750473</v>
      </c>
      <c r="D14" s="23">
        <v>1393779795</v>
      </c>
      <c r="E14" s="24">
        <v>1502320726</v>
      </c>
      <c r="F14" s="6">
        <v>1386248168</v>
      </c>
      <c r="G14" s="25">
        <v>1386248168</v>
      </c>
      <c r="H14" s="26">
        <v>1188513496</v>
      </c>
      <c r="I14" s="24">
        <v>1455416667</v>
      </c>
      <c r="J14" s="6">
        <v>1528187500</v>
      </c>
      <c r="K14" s="25">
        <v>1604596876</v>
      </c>
    </row>
    <row r="15" spans="1:11" ht="13.5">
      <c r="A15" s="22" t="s">
        <v>26</v>
      </c>
      <c r="B15" s="6">
        <v>9637265881</v>
      </c>
      <c r="C15" s="6">
        <v>10653608356</v>
      </c>
      <c r="D15" s="23">
        <v>11393448057</v>
      </c>
      <c r="E15" s="24">
        <v>12773541328</v>
      </c>
      <c r="F15" s="6">
        <v>12893774065</v>
      </c>
      <c r="G15" s="25">
        <v>12893774065</v>
      </c>
      <c r="H15" s="26">
        <v>12429796807</v>
      </c>
      <c r="I15" s="24">
        <v>13329971319</v>
      </c>
      <c r="J15" s="6">
        <v>13981408680</v>
      </c>
      <c r="K15" s="25">
        <v>14864270771</v>
      </c>
    </row>
    <row r="16" spans="1:11" ht="13.5">
      <c r="A16" s="22" t="s">
        <v>21</v>
      </c>
      <c r="B16" s="6">
        <v>0</v>
      </c>
      <c r="C16" s="6">
        <v>211304745</v>
      </c>
      <c r="D16" s="23">
        <v>137117848</v>
      </c>
      <c r="E16" s="24">
        <v>57340235</v>
      </c>
      <c r="F16" s="6">
        <v>52115643</v>
      </c>
      <c r="G16" s="25">
        <v>52115643</v>
      </c>
      <c r="H16" s="26">
        <v>145888830</v>
      </c>
      <c r="I16" s="24">
        <v>45553097</v>
      </c>
      <c r="J16" s="6">
        <v>52648538</v>
      </c>
      <c r="K16" s="25">
        <v>54840362</v>
      </c>
    </row>
    <row r="17" spans="1:11" ht="13.5">
      <c r="A17" s="22" t="s">
        <v>27</v>
      </c>
      <c r="B17" s="6">
        <v>6725784342</v>
      </c>
      <c r="C17" s="6">
        <v>7066886587</v>
      </c>
      <c r="D17" s="23">
        <v>8048592904</v>
      </c>
      <c r="E17" s="24">
        <v>8324470528</v>
      </c>
      <c r="F17" s="6">
        <v>8357278476</v>
      </c>
      <c r="G17" s="25">
        <v>8357278476</v>
      </c>
      <c r="H17" s="26">
        <v>7645146815</v>
      </c>
      <c r="I17" s="24">
        <v>8696325495</v>
      </c>
      <c r="J17" s="6">
        <v>9207929359</v>
      </c>
      <c r="K17" s="25">
        <v>9421538715</v>
      </c>
    </row>
    <row r="18" spans="1:11" ht="13.5">
      <c r="A18" s="33" t="s">
        <v>28</v>
      </c>
      <c r="B18" s="34">
        <f>SUM(B11:B17)</f>
        <v>27360550719</v>
      </c>
      <c r="C18" s="35">
        <f aca="true" t="shared" si="1" ref="C18:K18">SUM(C11:C17)</f>
        <v>32691577304</v>
      </c>
      <c r="D18" s="36">
        <f t="shared" si="1"/>
        <v>33292164282</v>
      </c>
      <c r="E18" s="34">
        <f t="shared" si="1"/>
        <v>35446239043</v>
      </c>
      <c r="F18" s="35">
        <f t="shared" si="1"/>
        <v>35643319748</v>
      </c>
      <c r="G18" s="37">
        <f t="shared" si="1"/>
        <v>35643319748</v>
      </c>
      <c r="H18" s="38">
        <f t="shared" si="1"/>
        <v>33825643628</v>
      </c>
      <c r="I18" s="34">
        <f t="shared" si="1"/>
        <v>37706162097</v>
      </c>
      <c r="J18" s="35">
        <f t="shared" si="1"/>
        <v>39686149389</v>
      </c>
      <c r="K18" s="37">
        <f t="shared" si="1"/>
        <v>41662091111</v>
      </c>
    </row>
    <row r="19" spans="1:11" ht="13.5">
      <c r="A19" s="33" t="s">
        <v>29</v>
      </c>
      <c r="B19" s="39">
        <f>+B10-B18</f>
        <v>730068337</v>
      </c>
      <c r="C19" s="40">
        <f aca="true" t="shared" si="2" ref="C19:K19">+C10-C18</f>
        <v>-2086938912</v>
      </c>
      <c r="D19" s="41">
        <f t="shared" si="2"/>
        <v>22387808792</v>
      </c>
      <c r="E19" s="39">
        <f t="shared" si="2"/>
        <v>5395844438</v>
      </c>
      <c r="F19" s="40">
        <f t="shared" si="2"/>
        <v>5402301215</v>
      </c>
      <c r="G19" s="42">
        <f t="shared" si="2"/>
        <v>5402301215</v>
      </c>
      <c r="H19" s="43">
        <f t="shared" si="2"/>
        <v>-1107188311</v>
      </c>
      <c r="I19" s="39">
        <f t="shared" si="2"/>
        <v>-145447703</v>
      </c>
      <c r="J19" s="40">
        <f t="shared" si="2"/>
        <v>-70944004</v>
      </c>
      <c r="K19" s="42">
        <f t="shared" si="2"/>
        <v>-24398115</v>
      </c>
    </row>
    <row r="20" spans="1:11" ht="25.5">
      <c r="A20" s="44" t="s">
        <v>30</v>
      </c>
      <c r="B20" s="45">
        <v>2310451675</v>
      </c>
      <c r="C20" s="46">
        <v>1675627694</v>
      </c>
      <c r="D20" s="47">
        <v>1700179405</v>
      </c>
      <c r="E20" s="45">
        <v>2203953010</v>
      </c>
      <c r="F20" s="46">
        <v>1671256223</v>
      </c>
      <c r="G20" s="48">
        <v>1671256223</v>
      </c>
      <c r="H20" s="49">
        <v>1084862864</v>
      </c>
      <c r="I20" s="45">
        <v>2101310090</v>
      </c>
      <c r="J20" s="46">
        <v>1530281745</v>
      </c>
      <c r="K20" s="48">
        <v>1555965285</v>
      </c>
    </row>
    <row r="21" spans="1:11" ht="63.75">
      <c r="A21" s="50" t="s">
        <v>85</v>
      </c>
      <c r="B21" s="51">
        <v>0</v>
      </c>
      <c r="C21" s="52">
        <v>106917349</v>
      </c>
      <c r="D21" s="53">
        <v>167173434</v>
      </c>
      <c r="E21" s="51">
        <v>362603613</v>
      </c>
      <c r="F21" s="52">
        <v>321609914</v>
      </c>
      <c r="G21" s="54">
        <v>321609914</v>
      </c>
      <c r="H21" s="55">
        <v>39998517</v>
      </c>
      <c r="I21" s="51">
        <v>206437285</v>
      </c>
      <c r="J21" s="52">
        <v>191875398</v>
      </c>
      <c r="K21" s="54">
        <v>200701668</v>
      </c>
    </row>
    <row r="22" spans="1:11" ht="25.5">
      <c r="A22" s="56" t="s">
        <v>86</v>
      </c>
      <c r="B22" s="57">
        <f>SUM(B19:B21)</f>
        <v>3040520012</v>
      </c>
      <c r="C22" s="58">
        <f aca="true" t="shared" si="3" ref="C22:K22">SUM(C19:C21)</f>
        <v>-304393869</v>
      </c>
      <c r="D22" s="59">
        <f t="shared" si="3"/>
        <v>24255161631</v>
      </c>
      <c r="E22" s="57">
        <f t="shared" si="3"/>
        <v>7962401061</v>
      </c>
      <c r="F22" s="58">
        <f t="shared" si="3"/>
        <v>7395167352</v>
      </c>
      <c r="G22" s="60">
        <f t="shared" si="3"/>
        <v>7395167352</v>
      </c>
      <c r="H22" s="61">
        <f t="shared" si="3"/>
        <v>17673070</v>
      </c>
      <c r="I22" s="57">
        <f t="shared" si="3"/>
        <v>2162299672</v>
      </c>
      <c r="J22" s="58">
        <f t="shared" si="3"/>
        <v>1651213139</v>
      </c>
      <c r="K22" s="60">
        <f t="shared" si="3"/>
        <v>1732268838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3040520012</v>
      </c>
      <c r="C24" s="40">
        <f aca="true" t="shared" si="4" ref="C24:K24">SUM(C22:C23)</f>
        <v>-304393869</v>
      </c>
      <c r="D24" s="41">
        <f t="shared" si="4"/>
        <v>24255161631</v>
      </c>
      <c r="E24" s="39">
        <f t="shared" si="4"/>
        <v>7962401061</v>
      </c>
      <c r="F24" s="40">
        <f t="shared" si="4"/>
        <v>7395167352</v>
      </c>
      <c r="G24" s="42">
        <f t="shared" si="4"/>
        <v>7395167352</v>
      </c>
      <c r="H24" s="43">
        <f t="shared" si="4"/>
        <v>17673070</v>
      </c>
      <c r="I24" s="39">
        <f t="shared" si="4"/>
        <v>2162299672</v>
      </c>
      <c r="J24" s="40">
        <f t="shared" si="4"/>
        <v>1651213139</v>
      </c>
      <c r="K24" s="42">
        <f t="shared" si="4"/>
        <v>1732268838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87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3199887262</v>
      </c>
      <c r="C27" s="7">
        <v>4214986716</v>
      </c>
      <c r="D27" s="69">
        <v>-2925831381</v>
      </c>
      <c r="E27" s="70">
        <v>4246464401</v>
      </c>
      <c r="F27" s="7">
        <v>3695117615</v>
      </c>
      <c r="G27" s="71">
        <v>3695117615</v>
      </c>
      <c r="H27" s="72">
        <v>10401482064</v>
      </c>
      <c r="I27" s="70">
        <v>4037545347</v>
      </c>
      <c r="J27" s="7">
        <v>3539901367</v>
      </c>
      <c r="K27" s="71">
        <v>3686413820</v>
      </c>
    </row>
    <row r="28" spans="1:11" ht="13.5">
      <c r="A28" s="73" t="s">
        <v>34</v>
      </c>
      <c r="B28" s="6">
        <v>2404954879</v>
      </c>
      <c r="C28" s="6">
        <v>0</v>
      </c>
      <c r="D28" s="23">
        <v>0</v>
      </c>
      <c r="E28" s="24">
        <v>1893753010</v>
      </c>
      <c r="F28" s="6">
        <v>1806903637</v>
      </c>
      <c r="G28" s="25">
        <v>1806903637</v>
      </c>
      <c r="H28" s="26">
        <v>0</v>
      </c>
      <c r="I28" s="24">
        <v>2217810091</v>
      </c>
      <c r="J28" s="6">
        <v>1664281745</v>
      </c>
      <c r="K28" s="25">
        <v>1691465285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760760538</v>
      </c>
      <c r="C30" s="6">
        <v>0</v>
      </c>
      <c r="D30" s="23">
        <v>0</v>
      </c>
      <c r="E30" s="24">
        <v>1470500000</v>
      </c>
      <c r="F30" s="6">
        <v>1489100000</v>
      </c>
      <c r="G30" s="25">
        <v>1489100000</v>
      </c>
      <c r="H30" s="26">
        <v>0</v>
      </c>
      <c r="I30" s="24">
        <v>1492500000</v>
      </c>
      <c r="J30" s="6">
        <v>1491500000</v>
      </c>
      <c r="K30" s="25">
        <v>1493000000</v>
      </c>
    </row>
    <row r="31" spans="1:11" ht="13.5">
      <c r="A31" s="22" t="s">
        <v>36</v>
      </c>
      <c r="B31" s="6">
        <v>34171847</v>
      </c>
      <c r="C31" s="6">
        <v>0</v>
      </c>
      <c r="D31" s="23">
        <v>0</v>
      </c>
      <c r="E31" s="24">
        <v>419335241</v>
      </c>
      <c r="F31" s="6">
        <v>399113978</v>
      </c>
      <c r="G31" s="25">
        <v>399113978</v>
      </c>
      <c r="H31" s="26">
        <v>0</v>
      </c>
      <c r="I31" s="24">
        <v>327235256</v>
      </c>
      <c r="J31" s="6">
        <v>384119622</v>
      </c>
      <c r="K31" s="25">
        <v>501948535</v>
      </c>
    </row>
    <row r="32" spans="1:11" ht="13.5">
      <c r="A32" s="33" t="s">
        <v>37</v>
      </c>
      <c r="B32" s="7">
        <f>SUM(B28:B31)</f>
        <v>3199887264</v>
      </c>
      <c r="C32" s="7">
        <f aca="true" t="shared" si="5" ref="C32:K32">SUM(C28:C31)</f>
        <v>0</v>
      </c>
      <c r="D32" s="69">
        <f t="shared" si="5"/>
        <v>0</v>
      </c>
      <c r="E32" s="70">
        <f t="shared" si="5"/>
        <v>3783588251</v>
      </c>
      <c r="F32" s="7">
        <f t="shared" si="5"/>
        <v>3695117615</v>
      </c>
      <c r="G32" s="71">
        <f t="shared" si="5"/>
        <v>3695117615</v>
      </c>
      <c r="H32" s="72">
        <f t="shared" si="5"/>
        <v>0</v>
      </c>
      <c r="I32" s="70">
        <f t="shared" si="5"/>
        <v>4037545347</v>
      </c>
      <c r="J32" s="7">
        <f t="shared" si="5"/>
        <v>3539901367</v>
      </c>
      <c r="K32" s="71">
        <f t="shared" si="5"/>
        <v>3686413820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8934082828</v>
      </c>
      <c r="C35" s="6">
        <v>11866735975</v>
      </c>
      <c r="D35" s="23">
        <v>196199992</v>
      </c>
      <c r="E35" s="24">
        <v>5081679947</v>
      </c>
      <c r="F35" s="6">
        <v>4923937250</v>
      </c>
      <c r="G35" s="25">
        <v>4923937250</v>
      </c>
      <c r="H35" s="26">
        <v>-734851942</v>
      </c>
      <c r="I35" s="24">
        <v>-351081060</v>
      </c>
      <c r="J35" s="6">
        <v>-321090502</v>
      </c>
      <c r="K35" s="25">
        <v>-1282546768</v>
      </c>
    </row>
    <row r="36" spans="1:11" ht="13.5">
      <c r="A36" s="22" t="s">
        <v>40</v>
      </c>
      <c r="B36" s="6">
        <v>39599684406</v>
      </c>
      <c r="C36" s="6">
        <v>42228053116</v>
      </c>
      <c r="D36" s="23">
        <v>31460352433</v>
      </c>
      <c r="E36" s="24">
        <v>2139368420</v>
      </c>
      <c r="F36" s="6">
        <v>1599499236</v>
      </c>
      <c r="G36" s="25">
        <v>1599499236</v>
      </c>
      <c r="H36" s="26">
        <v>3554922124</v>
      </c>
      <c r="I36" s="24">
        <v>1714001783</v>
      </c>
      <c r="J36" s="6">
        <v>1163291754</v>
      </c>
      <c r="K36" s="25">
        <v>1258882749</v>
      </c>
    </row>
    <row r="37" spans="1:11" ht="13.5">
      <c r="A37" s="22" t="s">
        <v>41</v>
      </c>
      <c r="B37" s="6">
        <v>10528788265</v>
      </c>
      <c r="C37" s="6">
        <v>21899173987</v>
      </c>
      <c r="D37" s="23">
        <v>4788043702</v>
      </c>
      <c r="E37" s="24">
        <v>72522091</v>
      </c>
      <c r="F37" s="6">
        <v>-442659</v>
      </c>
      <c r="G37" s="25">
        <v>-442659</v>
      </c>
      <c r="H37" s="26">
        <v>1135409522</v>
      </c>
      <c r="I37" s="24">
        <v>-149792</v>
      </c>
      <c r="J37" s="6">
        <v>-156683</v>
      </c>
      <c r="K37" s="25">
        <v>-163890</v>
      </c>
    </row>
    <row r="38" spans="1:11" ht="13.5">
      <c r="A38" s="22" t="s">
        <v>42</v>
      </c>
      <c r="B38" s="6">
        <v>15302185131</v>
      </c>
      <c r="C38" s="6">
        <v>6687576820</v>
      </c>
      <c r="D38" s="23">
        <v>2373957494</v>
      </c>
      <c r="E38" s="24">
        <v>-776572687</v>
      </c>
      <c r="F38" s="6">
        <v>-833986109</v>
      </c>
      <c r="G38" s="25">
        <v>-833986109</v>
      </c>
      <c r="H38" s="26">
        <v>0</v>
      </c>
      <c r="I38" s="24">
        <v>-760052653</v>
      </c>
      <c r="J38" s="6">
        <v>-767899470</v>
      </c>
      <c r="K38" s="25">
        <v>-1712917327</v>
      </c>
    </row>
    <row r="39" spans="1:11" ht="13.5">
      <c r="A39" s="22" t="s">
        <v>43</v>
      </c>
      <c r="B39" s="6">
        <v>22702793838</v>
      </c>
      <c r="C39" s="6">
        <v>25812432153</v>
      </c>
      <c r="D39" s="23">
        <v>239389598</v>
      </c>
      <c r="E39" s="24">
        <v>-36837048</v>
      </c>
      <c r="F39" s="6">
        <v>-36837048</v>
      </c>
      <c r="G39" s="25">
        <v>-36837048</v>
      </c>
      <c r="H39" s="26">
        <v>1667350293</v>
      </c>
      <c r="I39" s="24">
        <v>-38678900</v>
      </c>
      <c r="J39" s="6">
        <v>-40458130</v>
      </c>
      <c r="K39" s="25">
        <v>-42319204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4375510218</v>
      </c>
      <c r="C42" s="6">
        <v>472150284</v>
      </c>
      <c r="D42" s="23">
        <v>0</v>
      </c>
      <c r="E42" s="24">
        <v>18803711362</v>
      </c>
      <c r="F42" s="6">
        <v>18715431978</v>
      </c>
      <c r="G42" s="25">
        <v>18715431978</v>
      </c>
      <c r="H42" s="26">
        <v>12530465614</v>
      </c>
      <c r="I42" s="24">
        <v>21205202170</v>
      </c>
      <c r="J42" s="6">
        <v>22857665065</v>
      </c>
      <c r="K42" s="25">
        <v>24627862083</v>
      </c>
    </row>
    <row r="43" spans="1:11" ht="13.5">
      <c r="A43" s="22" t="s">
        <v>46</v>
      </c>
      <c r="B43" s="6">
        <v>-3645773769</v>
      </c>
      <c r="C43" s="6">
        <v>-714599649</v>
      </c>
      <c r="D43" s="23">
        <v>3841419006</v>
      </c>
      <c r="E43" s="24">
        <v>-3120686035</v>
      </c>
      <c r="F43" s="6">
        <v>-3549658688</v>
      </c>
      <c r="G43" s="25">
        <v>-3549658688</v>
      </c>
      <c r="H43" s="26">
        <v>433885736</v>
      </c>
      <c r="I43" s="24">
        <v>-4059338730</v>
      </c>
      <c r="J43" s="6">
        <v>-3541787377</v>
      </c>
      <c r="K43" s="25">
        <v>-3684380583</v>
      </c>
    </row>
    <row r="44" spans="1:11" ht="13.5">
      <c r="A44" s="22" t="s">
        <v>47</v>
      </c>
      <c r="B44" s="6">
        <v>254839184</v>
      </c>
      <c r="C44" s="6">
        <v>555882990</v>
      </c>
      <c r="D44" s="23">
        <v>0</v>
      </c>
      <c r="E44" s="24">
        <v>0</v>
      </c>
      <c r="F44" s="6">
        <v>0</v>
      </c>
      <c r="G44" s="25">
        <v>0</v>
      </c>
      <c r="H44" s="26">
        <v>-116801072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2169315803</v>
      </c>
      <c r="C45" s="7">
        <v>313695719</v>
      </c>
      <c r="D45" s="69">
        <v>7115347290</v>
      </c>
      <c r="E45" s="70">
        <v>15683025327</v>
      </c>
      <c r="F45" s="7">
        <v>15165773290</v>
      </c>
      <c r="G45" s="71">
        <v>15165773290</v>
      </c>
      <c r="H45" s="72">
        <v>9669371756</v>
      </c>
      <c r="I45" s="70">
        <v>17145863440</v>
      </c>
      <c r="J45" s="7">
        <v>19315877688</v>
      </c>
      <c r="K45" s="71">
        <v>20943481500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2188769480</v>
      </c>
      <c r="C48" s="6">
        <v>3698124259</v>
      </c>
      <c r="D48" s="23">
        <v>0</v>
      </c>
      <c r="E48" s="24">
        <v>6773951881</v>
      </c>
      <c r="F48" s="6">
        <v>6591209185</v>
      </c>
      <c r="G48" s="25">
        <v>6591209185</v>
      </c>
      <c r="H48" s="26">
        <v>-1614416690</v>
      </c>
      <c r="I48" s="24">
        <v>7760834144</v>
      </c>
      <c r="J48" s="6">
        <v>8633066818</v>
      </c>
      <c r="K48" s="25">
        <v>8567484198</v>
      </c>
    </row>
    <row r="49" spans="1:11" ht="13.5">
      <c r="A49" s="22" t="s">
        <v>51</v>
      </c>
      <c r="B49" s="6">
        <f>+B75</f>
        <v>3320125309.3457212</v>
      </c>
      <c r="C49" s="6">
        <f aca="true" t="shared" si="6" ref="C49:K49">+C75</f>
        <v>14596922212.4482</v>
      </c>
      <c r="D49" s="23">
        <f t="shared" si="6"/>
        <v>5768502897</v>
      </c>
      <c r="E49" s="24">
        <f t="shared" si="6"/>
        <v>4460916556.58176</v>
      </c>
      <c r="F49" s="6">
        <f t="shared" si="6"/>
        <v>4502177535.876367</v>
      </c>
      <c r="G49" s="25">
        <f t="shared" si="6"/>
        <v>4502177535.876367</v>
      </c>
      <c r="H49" s="26">
        <f t="shared" si="6"/>
        <v>-671693672.177665</v>
      </c>
      <c r="I49" s="24">
        <f t="shared" si="6"/>
        <v>12456457719.264336</v>
      </c>
      <c r="J49" s="6">
        <f t="shared" si="6"/>
        <v>13662299067.807148</v>
      </c>
      <c r="K49" s="25">
        <f t="shared" si="6"/>
        <v>15754621485.81672</v>
      </c>
    </row>
    <row r="50" spans="1:11" ht="13.5">
      <c r="A50" s="33" t="s">
        <v>52</v>
      </c>
      <c r="B50" s="7">
        <f>+B48-B49</f>
        <v>-1131355829.3457212</v>
      </c>
      <c r="C50" s="7">
        <f aca="true" t="shared" si="7" ref="C50:K50">+C48-C49</f>
        <v>-10898797953.4482</v>
      </c>
      <c r="D50" s="69">
        <f t="shared" si="7"/>
        <v>-5768502897</v>
      </c>
      <c r="E50" s="70">
        <f t="shared" si="7"/>
        <v>2313035324.4182396</v>
      </c>
      <c r="F50" s="7">
        <f t="shared" si="7"/>
        <v>2089031649.1236334</v>
      </c>
      <c r="G50" s="71">
        <f t="shared" si="7"/>
        <v>2089031649.1236334</v>
      </c>
      <c r="H50" s="72">
        <f t="shared" si="7"/>
        <v>-942723017.822335</v>
      </c>
      <c r="I50" s="70">
        <f t="shared" si="7"/>
        <v>-4695623575.264336</v>
      </c>
      <c r="J50" s="7">
        <f t="shared" si="7"/>
        <v>-5029232249.807148</v>
      </c>
      <c r="K50" s="71">
        <f t="shared" si="7"/>
        <v>-7187137287.816719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35281110426</v>
      </c>
      <c r="C53" s="6">
        <v>41513453467</v>
      </c>
      <c r="D53" s="23">
        <v>19224513484</v>
      </c>
      <c r="E53" s="24">
        <v>2034001742</v>
      </c>
      <c r="F53" s="6">
        <v>1509275558</v>
      </c>
      <c r="G53" s="25">
        <v>1509275558</v>
      </c>
      <c r="H53" s="26">
        <v>11998534156</v>
      </c>
      <c r="I53" s="24">
        <v>1564241771</v>
      </c>
      <c r="J53" s="6">
        <v>1036185781</v>
      </c>
      <c r="K53" s="25">
        <v>1092868902</v>
      </c>
    </row>
    <row r="54" spans="1:11" ht="13.5">
      <c r="A54" s="22" t="s">
        <v>55</v>
      </c>
      <c r="B54" s="6">
        <v>1546230626</v>
      </c>
      <c r="C54" s="6">
        <v>0</v>
      </c>
      <c r="D54" s="23">
        <v>3192620236</v>
      </c>
      <c r="E54" s="24">
        <v>2132962657</v>
      </c>
      <c r="F54" s="6">
        <v>2132952812</v>
      </c>
      <c r="G54" s="25">
        <v>2132952812</v>
      </c>
      <c r="H54" s="26">
        <v>1778464408</v>
      </c>
      <c r="I54" s="24">
        <v>2372096333</v>
      </c>
      <c r="J54" s="6">
        <v>2409826710</v>
      </c>
      <c r="K54" s="25">
        <v>2460363389</v>
      </c>
    </row>
    <row r="55" spans="1:11" ht="13.5">
      <c r="A55" s="22" t="s">
        <v>56</v>
      </c>
      <c r="B55" s="6">
        <v>1565333684</v>
      </c>
      <c r="C55" s="6">
        <v>0</v>
      </c>
      <c r="D55" s="23">
        <v>-17602243439</v>
      </c>
      <c r="E55" s="24">
        <v>1245793619</v>
      </c>
      <c r="F55" s="6">
        <v>657788886</v>
      </c>
      <c r="G55" s="25">
        <v>657788886</v>
      </c>
      <c r="H55" s="26">
        <v>9142574278</v>
      </c>
      <c r="I55" s="24">
        <v>1354398668</v>
      </c>
      <c r="J55" s="6">
        <v>1277834837</v>
      </c>
      <c r="K55" s="25">
        <v>1482294693</v>
      </c>
    </row>
    <row r="56" spans="1:11" ht="13.5">
      <c r="A56" s="22" t="s">
        <v>57</v>
      </c>
      <c r="B56" s="6">
        <v>1111523814</v>
      </c>
      <c r="C56" s="6">
        <v>839707656</v>
      </c>
      <c r="D56" s="23">
        <v>1257971436</v>
      </c>
      <c r="E56" s="24">
        <v>1633904591</v>
      </c>
      <c r="F56" s="6">
        <v>1570522607</v>
      </c>
      <c r="G56" s="25">
        <v>1570522607</v>
      </c>
      <c r="H56" s="26">
        <v>753059125</v>
      </c>
      <c r="I56" s="24">
        <v>1468739922</v>
      </c>
      <c r="J56" s="6">
        <v>1549395882</v>
      </c>
      <c r="K56" s="25">
        <v>1620279984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2012345318</v>
      </c>
      <c r="C59" s="6">
        <v>2177207524</v>
      </c>
      <c r="D59" s="23">
        <v>2398640856</v>
      </c>
      <c r="E59" s="24">
        <v>2839942331</v>
      </c>
      <c r="F59" s="6">
        <v>2839942331</v>
      </c>
      <c r="G59" s="25">
        <v>2839942331</v>
      </c>
      <c r="H59" s="26">
        <v>2839942331</v>
      </c>
      <c r="I59" s="24">
        <v>3127214602</v>
      </c>
      <c r="J59" s="6">
        <v>3406886122</v>
      </c>
      <c r="K59" s="25">
        <v>3714703384</v>
      </c>
    </row>
    <row r="60" spans="1:11" ht="13.5">
      <c r="A60" s="90" t="s">
        <v>60</v>
      </c>
      <c r="B60" s="6">
        <v>2503812193</v>
      </c>
      <c r="C60" s="6">
        <v>2723735374</v>
      </c>
      <c r="D60" s="23">
        <v>3061445685</v>
      </c>
      <c r="E60" s="24">
        <v>3623512256</v>
      </c>
      <c r="F60" s="6">
        <v>3623512256</v>
      </c>
      <c r="G60" s="25">
        <v>3623512256</v>
      </c>
      <c r="H60" s="26">
        <v>3623512256</v>
      </c>
      <c r="I60" s="24">
        <v>4079775064</v>
      </c>
      <c r="J60" s="6">
        <v>4416617919</v>
      </c>
      <c r="K60" s="25">
        <v>4773723641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87947</v>
      </c>
      <c r="C64" s="98">
        <v>88696</v>
      </c>
      <c r="D64" s="99">
        <v>79581</v>
      </c>
      <c r="E64" s="97">
        <v>79979</v>
      </c>
      <c r="F64" s="98">
        <v>79979</v>
      </c>
      <c r="G64" s="99">
        <v>79979</v>
      </c>
      <c r="H64" s="100">
        <v>79979</v>
      </c>
      <c r="I64" s="97">
        <v>80379</v>
      </c>
      <c r="J64" s="98">
        <v>80379</v>
      </c>
      <c r="K64" s="99">
        <v>80379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88</v>
      </c>
      <c r="B70" s="5">
        <f>IF(ISERROR(B71/B72),0,(B71/B72))</f>
        <v>0.9749482975917138</v>
      </c>
      <c r="C70" s="5">
        <f aca="true" t="shared" si="8" ref="C70:K70">IF(ISERROR(C71/C72),0,(C71/C72))</f>
        <v>0.014952929112124258</v>
      </c>
      <c r="D70" s="5">
        <f t="shared" si="8"/>
        <v>0</v>
      </c>
      <c r="E70" s="5">
        <f t="shared" si="8"/>
        <v>0.9894365212799118</v>
      </c>
      <c r="F70" s="5">
        <f t="shared" si="8"/>
        <v>0.9835979658645858</v>
      </c>
      <c r="G70" s="5">
        <f t="shared" si="8"/>
        <v>0.9835979658645858</v>
      </c>
      <c r="H70" s="5">
        <f t="shared" si="8"/>
        <v>0.44359921769953403</v>
      </c>
      <c r="I70" s="5">
        <f t="shared" si="8"/>
        <v>1.173378868203034</v>
      </c>
      <c r="J70" s="5">
        <f t="shared" si="8"/>
        <v>1.1847118002364925</v>
      </c>
      <c r="K70" s="5">
        <f t="shared" si="8"/>
        <v>1.1903686996226268</v>
      </c>
    </row>
    <row r="71" spans="1:11" ht="12.75" hidden="1">
      <c r="A71" s="2" t="s">
        <v>89</v>
      </c>
      <c r="B71" s="2">
        <f>+B83</f>
        <v>22963164729</v>
      </c>
      <c r="C71" s="2">
        <f aca="true" t="shared" si="9" ref="C71:K71">+C83</f>
        <v>392344722</v>
      </c>
      <c r="D71" s="2">
        <f t="shared" si="9"/>
        <v>0</v>
      </c>
      <c r="E71" s="2">
        <f t="shared" si="9"/>
        <v>36210506932</v>
      </c>
      <c r="F71" s="2">
        <f t="shared" si="9"/>
        <v>35827694170</v>
      </c>
      <c r="G71" s="2">
        <f t="shared" si="9"/>
        <v>35827694170</v>
      </c>
      <c r="H71" s="2">
        <f t="shared" si="9"/>
        <v>11814542232</v>
      </c>
      <c r="I71" s="2">
        <f t="shared" si="9"/>
        <v>39248472681</v>
      </c>
      <c r="J71" s="2">
        <f t="shared" si="9"/>
        <v>41749748819</v>
      </c>
      <c r="K71" s="2">
        <f t="shared" si="9"/>
        <v>44025491256</v>
      </c>
    </row>
    <row r="72" spans="1:11" ht="12.75" hidden="1">
      <c r="A72" s="2" t="s">
        <v>90</v>
      </c>
      <c r="B72" s="2">
        <f>+B77</f>
        <v>23553212807</v>
      </c>
      <c r="C72" s="2">
        <f aca="true" t="shared" si="10" ref="C72:K72">+C77</f>
        <v>26238653247</v>
      </c>
      <c r="D72" s="2">
        <f t="shared" si="10"/>
        <v>51520213986</v>
      </c>
      <c r="E72" s="2">
        <f t="shared" si="10"/>
        <v>36597099615</v>
      </c>
      <c r="F72" s="2">
        <f t="shared" si="10"/>
        <v>36425140569</v>
      </c>
      <c r="G72" s="2">
        <f t="shared" si="10"/>
        <v>36425140569</v>
      </c>
      <c r="H72" s="2">
        <f t="shared" si="10"/>
        <v>26633370305</v>
      </c>
      <c r="I72" s="2">
        <f t="shared" si="10"/>
        <v>33449104756</v>
      </c>
      <c r="J72" s="2">
        <f t="shared" si="10"/>
        <v>35240426246</v>
      </c>
      <c r="K72" s="2">
        <f t="shared" si="10"/>
        <v>36984752094</v>
      </c>
    </row>
    <row r="73" spans="1:11" ht="12.75" hidden="1">
      <c r="A73" s="2" t="s">
        <v>91</v>
      </c>
      <c r="B73" s="2">
        <f>+B74</f>
        <v>-2875206294.5</v>
      </c>
      <c r="C73" s="2">
        <f aca="true" t="shared" si="11" ref="C73:K73">+(C78+C80+C81+C82)-(B78+B80+B81+B82)</f>
        <v>2149577049</v>
      </c>
      <c r="D73" s="2">
        <f t="shared" si="11"/>
        <v>-12638391480</v>
      </c>
      <c r="E73" s="2">
        <f t="shared" si="11"/>
        <v>2722340052</v>
      </c>
      <c r="F73" s="2">
        <f>+(F78+F80+F81+F82)-(D78+D80+D81+D82)</f>
        <v>2747340051</v>
      </c>
      <c r="G73" s="2">
        <f>+(G78+G80+G81+G82)-(D78+D80+D81+D82)</f>
        <v>2747340051</v>
      </c>
      <c r="H73" s="2">
        <f>+(H78+H80+H81+H82)-(D78+D80+D81+D82)</f>
        <v>6185518129</v>
      </c>
      <c r="I73" s="2">
        <f>+(I78+I80+I81+I82)-(E78+E80+E81+E82)</f>
        <v>-6414249936</v>
      </c>
      <c r="J73" s="2">
        <f t="shared" si="11"/>
        <v>-840896155</v>
      </c>
      <c r="K73" s="2">
        <f t="shared" si="11"/>
        <v>-894465772</v>
      </c>
    </row>
    <row r="74" spans="1:11" ht="12.75" hidden="1">
      <c r="A74" s="2" t="s">
        <v>92</v>
      </c>
      <c r="B74" s="2">
        <f>+TREND(C74:E74)</f>
        <v>-2875206294.5</v>
      </c>
      <c r="C74" s="2">
        <f>+C73</f>
        <v>2149577049</v>
      </c>
      <c r="D74" s="2">
        <f aca="true" t="shared" si="12" ref="D74:K74">+D73</f>
        <v>-12638391480</v>
      </c>
      <c r="E74" s="2">
        <f t="shared" si="12"/>
        <v>2722340052</v>
      </c>
      <c r="F74" s="2">
        <f t="shared" si="12"/>
        <v>2747340051</v>
      </c>
      <c r="G74" s="2">
        <f t="shared" si="12"/>
        <v>2747340051</v>
      </c>
      <c r="H74" s="2">
        <f t="shared" si="12"/>
        <v>6185518129</v>
      </c>
      <c r="I74" s="2">
        <f t="shared" si="12"/>
        <v>-6414249936</v>
      </c>
      <c r="J74" s="2">
        <f t="shared" si="12"/>
        <v>-840896155</v>
      </c>
      <c r="K74" s="2">
        <f t="shared" si="12"/>
        <v>-894465772</v>
      </c>
    </row>
    <row r="75" spans="1:11" ht="12.75" hidden="1">
      <c r="A75" s="2" t="s">
        <v>93</v>
      </c>
      <c r="B75" s="2">
        <f>+B84-(((B80+B81+B78)*B70)-B79)</f>
        <v>3320125309.3457212</v>
      </c>
      <c r="C75" s="2">
        <f aca="true" t="shared" si="13" ref="C75:K75">+C84-(((C80+C81+C78)*C70)-C79)</f>
        <v>14596922212.4482</v>
      </c>
      <c r="D75" s="2">
        <f t="shared" si="13"/>
        <v>5768502897</v>
      </c>
      <c r="E75" s="2">
        <f t="shared" si="13"/>
        <v>4460916556.58176</v>
      </c>
      <c r="F75" s="2">
        <f t="shared" si="13"/>
        <v>4502177535.876367</v>
      </c>
      <c r="G75" s="2">
        <f t="shared" si="13"/>
        <v>4502177535.876367</v>
      </c>
      <c r="H75" s="2">
        <f t="shared" si="13"/>
        <v>-671693672.177665</v>
      </c>
      <c r="I75" s="2">
        <f t="shared" si="13"/>
        <v>12456457719.264336</v>
      </c>
      <c r="J75" s="2">
        <f t="shared" si="13"/>
        <v>13662299067.807148</v>
      </c>
      <c r="K75" s="2">
        <f t="shared" si="13"/>
        <v>15754621485.81672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23553212807</v>
      </c>
      <c r="C77" s="3">
        <v>26238653247</v>
      </c>
      <c r="D77" s="3">
        <v>51520213986</v>
      </c>
      <c r="E77" s="3">
        <v>36597099615</v>
      </c>
      <c r="F77" s="3">
        <v>36425140569</v>
      </c>
      <c r="G77" s="3">
        <v>36425140569</v>
      </c>
      <c r="H77" s="3">
        <v>26633370305</v>
      </c>
      <c r="I77" s="3">
        <v>33449104756</v>
      </c>
      <c r="J77" s="3">
        <v>35240426246</v>
      </c>
      <c r="K77" s="3">
        <v>36984752094</v>
      </c>
    </row>
    <row r="78" spans="1:11" ht="12.75" hidden="1">
      <c r="A78" s="1" t="s">
        <v>67</v>
      </c>
      <c r="B78" s="3">
        <v>25661496</v>
      </c>
      <c r="C78" s="3">
        <v>82392896</v>
      </c>
      <c r="D78" s="3">
        <v>147108927</v>
      </c>
      <c r="E78" s="3">
        <v>0</v>
      </c>
      <c r="F78" s="3">
        <v>0</v>
      </c>
      <c r="G78" s="3">
        <v>0</v>
      </c>
      <c r="H78" s="3">
        <v>25439257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9176702039</v>
      </c>
      <c r="C79" s="3">
        <v>12511985887</v>
      </c>
      <c r="D79" s="3">
        <v>3014938219</v>
      </c>
      <c r="E79" s="3">
        <v>72522091</v>
      </c>
      <c r="F79" s="3">
        <v>-442659</v>
      </c>
      <c r="G79" s="3">
        <v>-442659</v>
      </c>
      <c r="H79" s="3">
        <v>124297123</v>
      </c>
      <c r="I79" s="3">
        <v>-149792</v>
      </c>
      <c r="J79" s="3">
        <v>-156683</v>
      </c>
      <c r="K79" s="3">
        <v>-163890</v>
      </c>
    </row>
    <row r="80" spans="1:11" ht="12.75" hidden="1">
      <c r="A80" s="1" t="s">
        <v>69</v>
      </c>
      <c r="B80" s="3">
        <v>4630010267</v>
      </c>
      <c r="C80" s="3">
        <v>7524876802</v>
      </c>
      <c r="D80" s="3">
        <v>-3848914500</v>
      </c>
      <c r="E80" s="3">
        <v>-1434910824</v>
      </c>
      <c r="F80" s="3">
        <v>-1434910825</v>
      </c>
      <c r="G80" s="3">
        <v>-1434910825</v>
      </c>
      <c r="H80" s="3">
        <v>1944174836</v>
      </c>
      <c r="I80" s="3">
        <v>-7843720332</v>
      </c>
      <c r="J80" s="3">
        <v>-8625105606</v>
      </c>
      <c r="K80" s="3">
        <v>-9474808975</v>
      </c>
    </row>
    <row r="81" spans="1:11" ht="12.75" hidden="1">
      <c r="A81" s="1" t="s">
        <v>70</v>
      </c>
      <c r="B81" s="3">
        <v>1351392144</v>
      </c>
      <c r="C81" s="3">
        <v>640376474</v>
      </c>
      <c r="D81" s="3">
        <v>-698814407</v>
      </c>
      <c r="E81" s="3">
        <v>-233494432</v>
      </c>
      <c r="F81" s="3">
        <v>-208494432</v>
      </c>
      <c r="G81" s="3">
        <v>-208494432</v>
      </c>
      <c r="H81" s="3">
        <v>-175222301</v>
      </c>
      <c r="I81" s="3">
        <v>-238934860</v>
      </c>
      <c r="J81" s="3">
        <v>-298445741</v>
      </c>
      <c r="K81" s="3">
        <v>-343208144</v>
      </c>
    </row>
    <row r="82" spans="1:11" ht="12.75" hidden="1">
      <c r="A82" s="1" t="s">
        <v>71</v>
      </c>
      <c r="B82" s="3">
        <v>91005216</v>
      </c>
      <c r="C82" s="3">
        <v>0</v>
      </c>
      <c r="D82" s="3">
        <v>9874672</v>
      </c>
      <c r="E82" s="3">
        <v>0</v>
      </c>
      <c r="F82" s="3">
        <v>0</v>
      </c>
      <c r="G82" s="3">
        <v>0</v>
      </c>
      <c r="H82" s="3">
        <v>381029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22963164729</v>
      </c>
      <c r="C83" s="3">
        <v>392344722</v>
      </c>
      <c r="D83" s="3">
        <v>0</v>
      </c>
      <c r="E83" s="3">
        <v>36210506932</v>
      </c>
      <c r="F83" s="3">
        <v>35827694170</v>
      </c>
      <c r="G83" s="3">
        <v>35827694170</v>
      </c>
      <c r="H83" s="3">
        <v>11814542232</v>
      </c>
      <c r="I83" s="3">
        <v>39248472681</v>
      </c>
      <c r="J83" s="3">
        <v>41749748819</v>
      </c>
      <c r="K83" s="3">
        <v>44025491256</v>
      </c>
    </row>
    <row r="84" spans="1:11" ht="12.75" hidden="1">
      <c r="A84" s="1" t="s">
        <v>73</v>
      </c>
      <c r="B84" s="3">
        <v>0</v>
      </c>
      <c r="C84" s="3">
        <v>2208262794</v>
      </c>
      <c r="D84" s="3">
        <v>2753564678</v>
      </c>
      <c r="E84" s="3">
        <v>2737613373</v>
      </c>
      <c r="F84" s="3">
        <v>2886170127</v>
      </c>
      <c r="G84" s="3">
        <v>2886170127</v>
      </c>
      <c r="H84" s="3">
        <v>0</v>
      </c>
      <c r="I84" s="3">
        <v>2972590710</v>
      </c>
      <c r="J84" s="3">
        <v>3090619170</v>
      </c>
      <c r="K84" s="3">
        <v>4067725105</v>
      </c>
    </row>
    <row r="85" spans="1:11" ht="12.75" hidden="1">
      <c r="A85" s="1" t="s">
        <v>74</v>
      </c>
      <c r="B85" s="3">
        <v>0</v>
      </c>
      <c r="C85" s="3">
        <v>0</v>
      </c>
      <c r="D85" s="3">
        <v>186374331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6570118000</v>
      </c>
      <c r="C5" s="6">
        <v>-66183915</v>
      </c>
      <c r="D5" s="23">
        <v>-75100256</v>
      </c>
      <c r="E5" s="24">
        <v>8200000000</v>
      </c>
      <c r="F5" s="6">
        <v>8325950000</v>
      </c>
      <c r="G5" s="25">
        <v>8325950000</v>
      </c>
      <c r="H5" s="26">
        <v>8144440311</v>
      </c>
      <c r="I5" s="24">
        <v>9345000180</v>
      </c>
      <c r="J5" s="6">
        <v>9989805190</v>
      </c>
      <c r="K5" s="25">
        <v>10679101760</v>
      </c>
    </row>
    <row r="6" spans="1:11" ht="13.5">
      <c r="A6" s="22" t="s">
        <v>19</v>
      </c>
      <c r="B6" s="6">
        <v>16534904523</v>
      </c>
      <c r="C6" s="6">
        <v>0</v>
      </c>
      <c r="D6" s="23">
        <v>0</v>
      </c>
      <c r="E6" s="24">
        <v>21751776740</v>
      </c>
      <c r="F6" s="6">
        <v>21751776740</v>
      </c>
      <c r="G6" s="25">
        <v>21751776740</v>
      </c>
      <c r="H6" s="26">
        <v>18400227599</v>
      </c>
      <c r="I6" s="24">
        <v>21554738070</v>
      </c>
      <c r="J6" s="6">
        <v>24303105170</v>
      </c>
      <c r="K6" s="25">
        <v>26304313760</v>
      </c>
    </row>
    <row r="7" spans="1:11" ht="13.5">
      <c r="A7" s="22" t="s">
        <v>20</v>
      </c>
      <c r="B7" s="6">
        <v>664334000</v>
      </c>
      <c r="C7" s="6">
        <v>0</v>
      </c>
      <c r="D7" s="23">
        <v>0</v>
      </c>
      <c r="E7" s="24">
        <v>510323688</v>
      </c>
      <c r="F7" s="6">
        <v>512269963</v>
      </c>
      <c r="G7" s="25">
        <v>512269963</v>
      </c>
      <c r="H7" s="26">
        <v>407790286</v>
      </c>
      <c r="I7" s="24">
        <v>324478390</v>
      </c>
      <c r="J7" s="6">
        <v>343693330</v>
      </c>
      <c r="K7" s="25">
        <v>389715100</v>
      </c>
    </row>
    <row r="8" spans="1:11" ht="13.5">
      <c r="A8" s="22" t="s">
        <v>21</v>
      </c>
      <c r="B8" s="6">
        <v>2716460000</v>
      </c>
      <c r="C8" s="6">
        <v>36095666</v>
      </c>
      <c r="D8" s="23">
        <v>-12194256</v>
      </c>
      <c r="E8" s="24">
        <v>3806606400</v>
      </c>
      <c r="F8" s="6">
        <v>4176212075</v>
      </c>
      <c r="G8" s="25">
        <v>4176212075</v>
      </c>
      <c r="H8" s="26">
        <v>2948679683</v>
      </c>
      <c r="I8" s="24">
        <v>4090546860</v>
      </c>
      <c r="J8" s="6">
        <v>4426642040</v>
      </c>
      <c r="K8" s="25">
        <v>4773342020</v>
      </c>
    </row>
    <row r="9" spans="1:11" ht="13.5">
      <c r="A9" s="22" t="s">
        <v>22</v>
      </c>
      <c r="B9" s="6">
        <v>4085356181</v>
      </c>
      <c r="C9" s="6">
        <v>-32846</v>
      </c>
      <c r="D9" s="23">
        <v>990008</v>
      </c>
      <c r="E9" s="24">
        <v>4979801654</v>
      </c>
      <c r="F9" s="6">
        <v>4864558543</v>
      </c>
      <c r="G9" s="25">
        <v>4864558543</v>
      </c>
      <c r="H9" s="26">
        <v>4292897792</v>
      </c>
      <c r="I9" s="24">
        <v>5219482120</v>
      </c>
      <c r="J9" s="6">
        <v>5561886160</v>
      </c>
      <c r="K9" s="25">
        <v>5903189740</v>
      </c>
    </row>
    <row r="10" spans="1:11" ht="25.5">
      <c r="A10" s="27" t="s">
        <v>83</v>
      </c>
      <c r="B10" s="28">
        <f>SUM(B5:B9)</f>
        <v>30571172704</v>
      </c>
      <c r="C10" s="29">
        <f aca="true" t="shared" si="0" ref="C10:K10">SUM(C5:C9)</f>
        <v>-30121095</v>
      </c>
      <c r="D10" s="30">
        <f t="shared" si="0"/>
        <v>-86304504</v>
      </c>
      <c r="E10" s="28">
        <f t="shared" si="0"/>
        <v>39248508482</v>
      </c>
      <c r="F10" s="29">
        <f t="shared" si="0"/>
        <v>39630767321</v>
      </c>
      <c r="G10" s="31">
        <f t="shared" si="0"/>
        <v>39630767321</v>
      </c>
      <c r="H10" s="32">
        <f t="shared" si="0"/>
        <v>34194035671</v>
      </c>
      <c r="I10" s="28">
        <f t="shared" si="0"/>
        <v>40534245620</v>
      </c>
      <c r="J10" s="29">
        <f t="shared" si="0"/>
        <v>44625131890</v>
      </c>
      <c r="K10" s="31">
        <f t="shared" si="0"/>
        <v>48049662380</v>
      </c>
    </row>
    <row r="11" spans="1:11" ht="13.5">
      <c r="A11" s="22" t="s">
        <v>23</v>
      </c>
      <c r="B11" s="6">
        <v>8860254775</v>
      </c>
      <c r="C11" s="6">
        <v>41697000</v>
      </c>
      <c r="D11" s="23">
        <v>14208000</v>
      </c>
      <c r="E11" s="24">
        <v>11544074511</v>
      </c>
      <c r="F11" s="6">
        <v>11624528351</v>
      </c>
      <c r="G11" s="25">
        <v>11624528351</v>
      </c>
      <c r="H11" s="26">
        <v>9557991261</v>
      </c>
      <c r="I11" s="24">
        <v>10751491590</v>
      </c>
      <c r="J11" s="6">
        <v>11470070450</v>
      </c>
      <c r="K11" s="25">
        <v>12274127590</v>
      </c>
    </row>
    <row r="12" spans="1:11" ht="13.5">
      <c r="A12" s="22" t="s">
        <v>24</v>
      </c>
      <c r="B12" s="6">
        <v>110934000</v>
      </c>
      <c r="C12" s="6">
        <v>0</v>
      </c>
      <c r="D12" s="23">
        <v>0</v>
      </c>
      <c r="E12" s="24">
        <v>134127300</v>
      </c>
      <c r="F12" s="6">
        <v>134127300</v>
      </c>
      <c r="G12" s="25">
        <v>134127300</v>
      </c>
      <c r="H12" s="26">
        <v>116337238</v>
      </c>
      <c r="I12" s="24">
        <v>139857920</v>
      </c>
      <c r="J12" s="6">
        <v>145537600</v>
      </c>
      <c r="K12" s="25">
        <v>151450650</v>
      </c>
    </row>
    <row r="13" spans="1:11" ht="13.5">
      <c r="A13" s="22" t="s">
        <v>84</v>
      </c>
      <c r="B13" s="6">
        <v>2188667000</v>
      </c>
      <c r="C13" s="6">
        <v>83126662</v>
      </c>
      <c r="D13" s="23">
        <v>106402284</v>
      </c>
      <c r="E13" s="24">
        <v>2700663091</v>
      </c>
      <c r="F13" s="6">
        <v>2725666461</v>
      </c>
      <c r="G13" s="25">
        <v>2725666461</v>
      </c>
      <c r="H13" s="26">
        <v>2130584938</v>
      </c>
      <c r="I13" s="24">
        <v>2958028260</v>
      </c>
      <c r="J13" s="6">
        <v>2838528070</v>
      </c>
      <c r="K13" s="25">
        <v>2701385420</v>
      </c>
    </row>
    <row r="14" spans="1:11" ht="13.5">
      <c r="A14" s="22" t="s">
        <v>25</v>
      </c>
      <c r="B14" s="6">
        <v>897959000</v>
      </c>
      <c r="C14" s="6">
        <v>0</v>
      </c>
      <c r="D14" s="23">
        <v>0</v>
      </c>
      <c r="E14" s="24">
        <v>974356410</v>
      </c>
      <c r="F14" s="6">
        <v>974356030</v>
      </c>
      <c r="G14" s="25">
        <v>974356030</v>
      </c>
      <c r="H14" s="26">
        <v>811481220</v>
      </c>
      <c r="I14" s="24">
        <v>845099110</v>
      </c>
      <c r="J14" s="6">
        <v>875304090</v>
      </c>
      <c r="K14" s="25">
        <v>914196750</v>
      </c>
    </row>
    <row r="15" spans="1:11" ht="13.5">
      <c r="A15" s="22" t="s">
        <v>26</v>
      </c>
      <c r="B15" s="6">
        <v>10232764990</v>
      </c>
      <c r="C15" s="6">
        <v>2277</v>
      </c>
      <c r="D15" s="23">
        <v>3571398</v>
      </c>
      <c r="E15" s="24">
        <v>14143556986</v>
      </c>
      <c r="F15" s="6">
        <v>14221268045</v>
      </c>
      <c r="G15" s="25">
        <v>14221268045</v>
      </c>
      <c r="H15" s="26">
        <v>12570124213</v>
      </c>
      <c r="I15" s="24">
        <v>14629799190</v>
      </c>
      <c r="J15" s="6">
        <v>16491219220</v>
      </c>
      <c r="K15" s="25">
        <v>17681626650</v>
      </c>
    </row>
    <row r="16" spans="1:11" ht="13.5">
      <c r="A16" s="22" t="s">
        <v>21</v>
      </c>
      <c r="B16" s="6">
        <v>282815000</v>
      </c>
      <c r="C16" s="6">
        <v>-18400000</v>
      </c>
      <c r="D16" s="23">
        <v>620363</v>
      </c>
      <c r="E16" s="24">
        <v>506730420</v>
      </c>
      <c r="F16" s="6">
        <v>641861290</v>
      </c>
      <c r="G16" s="25">
        <v>641861290</v>
      </c>
      <c r="H16" s="26">
        <v>511425439</v>
      </c>
      <c r="I16" s="24">
        <v>568252650</v>
      </c>
      <c r="J16" s="6">
        <v>605510930</v>
      </c>
      <c r="K16" s="25">
        <v>646130100</v>
      </c>
    </row>
    <row r="17" spans="1:11" ht="13.5">
      <c r="A17" s="22" t="s">
        <v>27</v>
      </c>
      <c r="B17" s="6">
        <v>8768168619</v>
      </c>
      <c r="C17" s="6">
        <v>-139061399</v>
      </c>
      <c r="D17" s="23">
        <v>-47432454</v>
      </c>
      <c r="E17" s="24">
        <v>8725385172</v>
      </c>
      <c r="F17" s="6">
        <v>9031462579</v>
      </c>
      <c r="G17" s="25">
        <v>9031462579</v>
      </c>
      <c r="H17" s="26">
        <v>6327677250</v>
      </c>
      <c r="I17" s="24">
        <v>10269281840</v>
      </c>
      <c r="J17" s="6">
        <v>11113612090</v>
      </c>
      <c r="K17" s="25">
        <v>11949802160</v>
      </c>
    </row>
    <row r="18" spans="1:11" ht="13.5">
      <c r="A18" s="33" t="s">
        <v>28</v>
      </c>
      <c r="B18" s="34">
        <f>SUM(B11:B17)</f>
        <v>31341563384</v>
      </c>
      <c r="C18" s="35">
        <f aca="true" t="shared" si="1" ref="C18:K18">SUM(C11:C17)</f>
        <v>-32635460</v>
      </c>
      <c r="D18" s="36">
        <f t="shared" si="1"/>
        <v>77369591</v>
      </c>
      <c r="E18" s="34">
        <f t="shared" si="1"/>
        <v>38728893890</v>
      </c>
      <c r="F18" s="35">
        <f t="shared" si="1"/>
        <v>39353270056</v>
      </c>
      <c r="G18" s="37">
        <f t="shared" si="1"/>
        <v>39353270056</v>
      </c>
      <c r="H18" s="38">
        <f t="shared" si="1"/>
        <v>32025621559</v>
      </c>
      <c r="I18" s="34">
        <f t="shared" si="1"/>
        <v>40161810560</v>
      </c>
      <c r="J18" s="35">
        <f t="shared" si="1"/>
        <v>43539782450</v>
      </c>
      <c r="K18" s="37">
        <f t="shared" si="1"/>
        <v>46318719320</v>
      </c>
    </row>
    <row r="19" spans="1:11" ht="13.5">
      <c r="A19" s="33" t="s">
        <v>29</v>
      </c>
      <c r="B19" s="39">
        <f>+B10-B18</f>
        <v>-770390680</v>
      </c>
      <c r="C19" s="40">
        <f aca="true" t="shared" si="2" ref="C19:K19">+C10-C18</f>
        <v>2514365</v>
      </c>
      <c r="D19" s="41">
        <f t="shared" si="2"/>
        <v>-163674095</v>
      </c>
      <c r="E19" s="39">
        <f t="shared" si="2"/>
        <v>519614592</v>
      </c>
      <c r="F19" s="40">
        <f t="shared" si="2"/>
        <v>277497265</v>
      </c>
      <c r="G19" s="42">
        <f t="shared" si="2"/>
        <v>277497265</v>
      </c>
      <c r="H19" s="43">
        <f t="shared" si="2"/>
        <v>2168414112</v>
      </c>
      <c r="I19" s="39">
        <f t="shared" si="2"/>
        <v>372435060</v>
      </c>
      <c r="J19" s="40">
        <f t="shared" si="2"/>
        <v>1085349440</v>
      </c>
      <c r="K19" s="42">
        <f t="shared" si="2"/>
        <v>1730943060</v>
      </c>
    </row>
    <row r="20" spans="1:11" ht="25.5">
      <c r="A20" s="44" t="s">
        <v>30</v>
      </c>
      <c r="B20" s="45">
        <v>2968039000</v>
      </c>
      <c r="C20" s="46">
        <v>-2514376</v>
      </c>
      <c r="D20" s="47">
        <v>0</v>
      </c>
      <c r="E20" s="45">
        <v>3494707480</v>
      </c>
      <c r="F20" s="46">
        <v>2822769447</v>
      </c>
      <c r="G20" s="48">
        <v>2822769447</v>
      </c>
      <c r="H20" s="49">
        <v>1242930677</v>
      </c>
      <c r="I20" s="45">
        <v>3528323010</v>
      </c>
      <c r="J20" s="46">
        <v>3547210000</v>
      </c>
      <c r="K20" s="48">
        <v>3675520000</v>
      </c>
    </row>
    <row r="21" spans="1:11" ht="63.75">
      <c r="A21" s="50" t="s">
        <v>85</v>
      </c>
      <c r="B21" s="51">
        <v>0</v>
      </c>
      <c r="C21" s="52">
        <v>0</v>
      </c>
      <c r="D21" s="53">
        <v>12000762</v>
      </c>
      <c r="E21" s="51">
        <v>29000000</v>
      </c>
      <c r="F21" s="52">
        <v>29000000</v>
      </c>
      <c r="G21" s="54">
        <v>29000000</v>
      </c>
      <c r="H21" s="55">
        <v>12818253</v>
      </c>
      <c r="I21" s="51">
        <v>10200000</v>
      </c>
      <c r="J21" s="52">
        <v>12000000</v>
      </c>
      <c r="K21" s="54">
        <v>5000000</v>
      </c>
    </row>
    <row r="22" spans="1:11" ht="25.5">
      <c r="A22" s="56" t="s">
        <v>86</v>
      </c>
      <c r="B22" s="57">
        <f>SUM(B19:B21)</f>
        <v>2197648320</v>
      </c>
      <c r="C22" s="58">
        <f aca="true" t="shared" si="3" ref="C22:K22">SUM(C19:C21)</f>
        <v>-11</v>
      </c>
      <c r="D22" s="59">
        <f t="shared" si="3"/>
        <v>-151673333</v>
      </c>
      <c r="E22" s="57">
        <f t="shared" si="3"/>
        <v>4043322072</v>
      </c>
      <c r="F22" s="58">
        <f t="shared" si="3"/>
        <v>3129266712</v>
      </c>
      <c r="G22" s="60">
        <f t="shared" si="3"/>
        <v>3129266712</v>
      </c>
      <c r="H22" s="61">
        <f t="shared" si="3"/>
        <v>3424163042</v>
      </c>
      <c r="I22" s="57">
        <f t="shared" si="3"/>
        <v>3910958070</v>
      </c>
      <c r="J22" s="58">
        <f t="shared" si="3"/>
        <v>4644559440</v>
      </c>
      <c r="K22" s="60">
        <f t="shared" si="3"/>
        <v>5411463060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2197648320</v>
      </c>
      <c r="C24" s="40">
        <f aca="true" t="shared" si="4" ref="C24:K24">SUM(C22:C23)</f>
        <v>-11</v>
      </c>
      <c r="D24" s="41">
        <f t="shared" si="4"/>
        <v>-151673333</v>
      </c>
      <c r="E24" s="39">
        <f t="shared" si="4"/>
        <v>4043322072</v>
      </c>
      <c r="F24" s="40">
        <f t="shared" si="4"/>
        <v>3129266712</v>
      </c>
      <c r="G24" s="42">
        <f t="shared" si="4"/>
        <v>3129266712</v>
      </c>
      <c r="H24" s="43">
        <f t="shared" si="4"/>
        <v>3424163042</v>
      </c>
      <c r="I24" s="39">
        <f t="shared" si="4"/>
        <v>3910958070</v>
      </c>
      <c r="J24" s="40">
        <f t="shared" si="4"/>
        <v>4644559440</v>
      </c>
      <c r="K24" s="42">
        <f t="shared" si="4"/>
        <v>5411463060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87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5466428000</v>
      </c>
      <c r="C27" s="7">
        <v>-55090605</v>
      </c>
      <c r="D27" s="69">
        <v>-3185475</v>
      </c>
      <c r="E27" s="70">
        <v>7854605000</v>
      </c>
      <c r="F27" s="7">
        <v>5551521081</v>
      </c>
      <c r="G27" s="71">
        <v>5551521081</v>
      </c>
      <c r="H27" s="72">
        <v>3290908287</v>
      </c>
      <c r="I27" s="70">
        <v>4792769000</v>
      </c>
      <c r="J27" s="7">
        <v>5098905000</v>
      </c>
      <c r="K27" s="71">
        <v>5583392000</v>
      </c>
    </row>
    <row r="28" spans="1:11" ht="13.5">
      <c r="A28" s="73" t="s">
        <v>34</v>
      </c>
      <c r="B28" s="6">
        <v>2968039000</v>
      </c>
      <c r="C28" s="6">
        <v>-33517579</v>
      </c>
      <c r="D28" s="23">
        <v>-32156</v>
      </c>
      <c r="E28" s="24">
        <v>3494707000</v>
      </c>
      <c r="F28" s="6">
        <v>2822769004</v>
      </c>
      <c r="G28" s="25">
        <v>2822769004</v>
      </c>
      <c r="H28" s="26">
        <v>0</v>
      </c>
      <c r="I28" s="24">
        <v>3528323000</v>
      </c>
      <c r="J28" s="6">
        <v>3547210000</v>
      </c>
      <c r="K28" s="25">
        <v>3675520000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171914000</v>
      </c>
      <c r="C30" s="6">
        <v>-457898</v>
      </c>
      <c r="D30" s="23">
        <v>-4885485</v>
      </c>
      <c r="E30" s="24">
        <v>1654597000</v>
      </c>
      <c r="F30" s="6">
        <v>92000000</v>
      </c>
      <c r="G30" s="25">
        <v>92000000</v>
      </c>
      <c r="H30" s="26">
        <v>0</v>
      </c>
      <c r="I30" s="24">
        <v>1023498000</v>
      </c>
      <c r="J30" s="6">
        <v>1000000000</v>
      </c>
      <c r="K30" s="25">
        <v>1000000000</v>
      </c>
    </row>
    <row r="31" spans="1:11" ht="13.5">
      <c r="A31" s="22" t="s">
        <v>36</v>
      </c>
      <c r="B31" s="6">
        <v>2326475000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240948000</v>
      </c>
      <c r="J31" s="6">
        <v>551695000</v>
      </c>
      <c r="K31" s="25">
        <v>907872000</v>
      </c>
    </row>
    <row r="32" spans="1:11" ht="13.5">
      <c r="A32" s="33" t="s">
        <v>37</v>
      </c>
      <c r="B32" s="7">
        <f>SUM(B28:B31)</f>
        <v>5466428000</v>
      </c>
      <c r="C32" s="7">
        <f aca="true" t="shared" si="5" ref="C32:K32">SUM(C28:C31)</f>
        <v>-33975477</v>
      </c>
      <c r="D32" s="69">
        <f t="shared" si="5"/>
        <v>-4917641</v>
      </c>
      <c r="E32" s="70">
        <f t="shared" si="5"/>
        <v>5149304000</v>
      </c>
      <c r="F32" s="7">
        <f t="shared" si="5"/>
        <v>2914769004</v>
      </c>
      <c r="G32" s="71">
        <f t="shared" si="5"/>
        <v>2914769004</v>
      </c>
      <c r="H32" s="72">
        <f t="shared" si="5"/>
        <v>0</v>
      </c>
      <c r="I32" s="70">
        <f t="shared" si="5"/>
        <v>4792769000</v>
      </c>
      <c r="J32" s="7">
        <f t="shared" si="5"/>
        <v>5098905000</v>
      </c>
      <c r="K32" s="71">
        <f t="shared" si="5"/>
        <v>5583392000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14315463000</v>
      </c>
      <c r="C35" s="6">
        <v>-81170713</v>
      </c>
      <c r="D35" s="23">
        <v>666697410</v>
      </c>
      <c r="E35" s="24">
        <v>0</v>
      </c>
      <c r="F35" s="6">
        <v>0</v>
      </c>
      <c r="G35" s="25">
        <v>0</v>
      </c>
      <c r="H35" s="26">
        <v>-869562241</v>
      </c>
      <c r="I35" s="24">
        <v>0</v>
      </c>
      <c r="J35" s="6">
        <v>0</v>
      </c>
      <c r="K35" s="25">
        <v>0</v>
      </c>
    </row>
    <row r="36" spans="1:11" ht="13.5">
      <c r="A36" s="22" t="s">
        <v>40</v>
      </c>
      <c r="B36" s="6">
        <v>48301228000</v>
      </c>
      <c r="C36" s="6">
        <v>-130721835</v>
      </c>
      <c r="D36" s="23">
        <v>-174167340</v>
      </c>
      <c r="E36" s="24">
        <v>7854605000</v>
      </c>
      <c r="F36" s="6">
        <v>5551521081</v>
      </c>
      <c r="G36" s="25">
        <v>5551521081</v>
      </c>
      <c r="H36" s="26">
        <v>1154640393</v>
      </c>
      <c r="I36" s="24">
        <v>4792769000</v>
      </c>
      <c r="J36" s="6">
        <v>5098905000</v>
      </c>
      <c r="K36" s="25">
        <v>5583392000</v>
      </c>
    </row>
    <row r="37" spans="1:11" ht="13.5">
      <c r="A37" s="22" t="s">
        <v>41</v>
      </c>
      <c r="B37" s="6">
        <v>11300859000</v>
      </c>
      <c r="C37" s="6">
        <v>619353</v>
      </c>
      <c r="D37" s="23">
        <v>482575477</v>
      </c>
      <c r="E37" s="24">
        <v>0</v>
      </c>
      <c r="F37" s="6">
        <v>0</v>
      </c>
      <c r="G37" s="25">
        <v>0</v>
      </c>
      <c r="H37" s="26">
        <v>-2546895333</v>
      </c>
      <c r="I37" s="24">
        <v>0</v>
      </c>
      <c r="J37" s="6">
        <v>0</v>
      </c>
      <c r="K37" s="25">
        <v>0</v>
      </c>
    </row>
    <row r="38" spans="1:11" ht="13.5">
      <c r="A38" s="22" t="s">
        <v>42</v>
      </c>
      <c r="B38" s="6">
        <v>12197749000</v>
      </c>
      <c r="C38" s="6">
        <v>41697000</v>
      </c>
      <c r="D38" s="23">
        <v>0</v>
      </c>
      <c r="E38" s="24">
        <v>0</v>
      </c>
      <c r="F38" s="6">
        <v>0</v>
      </c>
      <c r="G38" s="25">
        <v>0</v>
      </c>
      <c r="H38" s="26">
        <v>-584689596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39118083000</v>
      </c>
      <c r="C39" s="6">
        <v>-254208878</v>
      </c>
      <c r="D39" s="23">
        <v>12138078</v>
      </c>
      <c r="E39" s="24">
        <v>7854605000</v>
      </c>
      <c r="F39" s="6">
        <v>5551521077</v>
      </c>
      <c r="G39" s="25">
        <v>5551521077</v>
      </c>
      <c r="H39" s="26">
        <v>-7501046</v>
      </c>
      <c r="I39" s="24">
        <v>4792769000</v>
      </c>
      <c r="J39" s="6">
        <v>5098905000</v>
      </c>
      <c r="K39" s="25">
        <v>5583392000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5119974000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-5338579000</v>
      </c>
      <c r="C43" s="6">
        <v>0</v>
      </c>
      <c r="D43" s="23">
        <v>-1</v>
      </c>
      <c r="E43" s="24">
        <v>1</v>
      </c>
      <c r="F43" s="6">
        <v>1</v>
      </c>
      <c r="G43" s="25">
        <v>1</v>
      </c>
      <c r="H43" s="26">
        <v>-10322182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-400374000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-93625556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6597350000</v>
      </c>
      <c r="C45" s="7">
        <v>0</v>
      </c>
      <c r="D45" s="69">
        <v>-1</v>
      </c>
      <c r="E45" s="70">
        <v>1</v>
      </c>
      <c r="F45" s="7">
        <v>1</v>
      </c>
      <c r="G45" s="71">
        <v>1</v>
      </c>
      <c r="H45" s="72">
        <v>-43028337</v>
      </c>
      <c r="I45" s="70">
        <v>0</v>
      </c>
      <c r="J45" s="7">
        <v>0</v>
      </c>
      <c r="K45" s="71">
        <v>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6597350000</v>
      </c>
      <c r="C48" s="6">
        <v>140420</v>
      </c>
      <c r="D48" s="23">
        <v>0</v>
      </c>
      <c r="E48" s="24">
        <v>0</v>
      </c>
      <c r="F48" s="6">
        <v>0</v>
      </c>
      <c r="G48" s="25">
        <v>0</v>
      </c>
      <c r="H48" s="26">
        <v>-5334426542</v>
      </c>
      <c r="I48" s="24">
        <v>0</v>
      </c>
      <c r="J48" s="6">
        <v>0</v>
      </c>
      <c r="K48" s="25">
        <v>0</v>
      </c>
    </row>
    <row r="49" spans="1:11" ht="13.5">
      <c r="A49" s="22" t="s">
        <v>51</v>
      </c>
      <c r="B49" s="6">
        <f>+B75</f>
        <v>1023875678.1076336</v>
      </c>
      <c r="C49" s="6">
        <f aca="true" t="shared" si="6" ref="C49:K49">+C75</f>
        <v>4715339971</v>
      </c>
      <c r="D49" s="23">
        <f t="shared" si="6"/>
        <v>5788030678</v>
      </c>
      <c r="E49" s="24">
        <f t="shared" si="6"/>
        <v>4606242357</v>
      </c>
      <c r="F49" s="6">
        <f t="shared" si="6"/>
        <v>4474459357</v>
      </c>
      <c r="G49" s="25">
        <f t="shared" si="6"/>
        <v>4474459357</v>
      </c>
      <c r="H49" s="26">
        <f t="shared" si="6"/>
        <v>-1954114026</v>
      </c>
      <c r="I49" s="24">
        <f t="shared" si="6"/>
        <v>4052742816</v>
      </c>
      <c r="J49" s="6">
        <f t="shared" si="6"/>
        <v>4525711013</v>
      </c>
      <c r="K49" s="25">
        <f t="shared" si="6"/>
        <v>4776709637</v>
      </c>
    </row>
    <row r="50" spans="1:11" ht="13.5">
      <c r="A50" s="33" t="s">
        <v>52</v>
      </c>
      <c r="B50" s="7">
        <f>+B48-B49</f>
        <v>5573474321.892366</v>
      </c>
      <c r="C50" s="7">
        <f aca="true" t="shared" si="7" ref="C50:K50">+C48-C49</f>
        <v>-4715199551</v>
      </c>
      <c r="D50" s="69">
        <f t="shared" si="7"/>
        <v>-5788030678</v>
      </c>
      <c r="E50" s="70">
        <f t="shared" si="7"/>
        <v>-4606242357</v>
      </c>
      <c r="F50" s="7">
        <f t="shared" si="7"/>
        <v>-4474459357</v>
      </c>
      <c r="G50" s="71">
        <f t="shared" si="7"/>
        <v>-4474459357</v>
      </c>
      <c r="H50" s="72">
        <f t="shared" si="7"/>
        <v>-3380312516</v>
      </c>
      <c r="I50" s="70">
        <f t="shared" si="7"/>
        <v>-4052742816</v>
      </c>
      <c r="J50" s="7">
        <f t="shared" si="7"/>
        <v>-4525711013</v>
      </c>
      <c r="K50" s="71">
        <f t="shared" si="7"/>
        <v>-4776709637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54406804999</v>
      </c>
      <c r="C53" s="6">
        <v>-47406069</v>
      </c>
      <c r="D53" s="23">
        <v>304539723</v>
      </c>
      <c r="E53" s="24">
        <v>7854605000</v>
      </c>
      <c r="F53" s="6">
        <v>5551521081</v>
      </c>
      <c r="G53" s="25">
        <v>5551521081</v>
      </c>
      <c r="H53" s="26">
        <v>-1368794070</v>
      </c>
      <c r="I53" s="24">
        <v>4792769000</v>
      </c>
      <c r="J53" s="6">
        <v>5098905000</v>
      </c>
      <c r="K53" s="25">
        <v>5583392000</v>
      </c>
    </row>
    <row r="54" spans="1:11" ht="13.5">
      <c r="A54" s="22" t="s">
        <v>55</v>
      </c>
      <c r="B54" s="6">
        <v>2188667000</v>
      </c>
      <c r="C54" s="6">
        <v>0</v>
      </c>
      <c r="D54" s="23">
        <v>67402990</v>
      </c>
      <c r="E54" s="24">
        <v>2729283091</v>
      </c>
      <c r="F54" s="6">
        <v>2725666461</v>
      </c>
      <c r="G54" s="25">
        <v>2725666461</v>
      </c>
      <c r="H54" s="26">
        <v>2128146087</v>
      </c>
      <c r="I54" s="24">
        <v>2958028260</v>
      </c>
      <c r="J54" s="6">
        <v>2838528070</v>
      </c>
      <c r="K54" s="25">
        <v>2701385420</v>
      </c>
    </row>
    <row r="55" spans="1:11" ht="13.5">
      <c r="A55" s="22" t="s">
        <v>56</v>
      </c>
      <c r="B55" s="6">
        <v>3604921000</v>
      </c>
      <c r="C55" s="6">
        <v>-46370952</v>
      </c>
      <c r="D55" s="23">
        <v>-89853448</v>
      </c>
      <c r="E55" s="24">
        <v>3275963000</v>
      </c>
      <c r="F55" s="6">
        <v>2168952966</v>
      </c>
      <c r="G55" s="25">
        <v>2168952966</v>
      </c>
      <c r="H55" s="26">
        <v>1320445184</v>
      </c>
      <c r="I55" s="24">
        <v>1832548000</v>
      </c>
      <c r="J55" s="6">
        <v>1900030000</v>
      </c>
      <c r="K55" s="25">
        <v>2359165000</v>
      </c>
    </row>
    <row r="56" spans="1:11" ht="13.5">
      <c r="A56" s="22" t="s">
        <v>57</v>
      </c>
      <c r="B56" s="6">
        <v>2487235000</v>
      </c>
      <c r="C56" s="6">
        <v>11967467</v>
      </c>
      <c r="D56" s="23">
        <v>1419730</v>
      </c>
      <c r="E56" s="24">
        <v>3383328144</v>
      </c>
      <c r="F56" s="6">
        <v>3406166049</v>
      </c>
      <c r="G56" s="25">
        <v>3406166049</v>
      </c>
      <c r="H56" s="26">
        <v>2629828401</v>
      </c>
      <c r="I56" s="24">
        <v>3200065640</v>
      </c>
      <c r="J56" s="6">
        <v>3630495500</v>
      </c>
      <c r="K56" s="25">
        <v>3808789670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1622755527</v>
      </c>
      <c r="C59" s="6">
        <v>1762790653</v>
      </c>
      <c r="D59" s="23">
        <v>1983715120</v>
      </c>
      <c r="E59" s="24">
        <v>1490220000</v>
      </c>
      <c r="F59" s="6">
        <v>1490220000</v>
      </c>
      <c r="G59" s="25">
        <v>1490220000</v>
      </c>
      <c r="H59" s="26">
        <v>1490219400</v>
      </c>
      <c r="I59" s="24">
        <v>1975017540</v>
      </c>
      <c r="J59" s="6">
        <v>2176185760</v>
      </c>
      <c r="K59" s="25">
        <v>2401194750</v>
      </c>
    </row>
    <row r="60" spans="1:11" ht="13.5">
      <c r="A60" s="90" t="s">
        <v>60</v>
      </c>
      <c r="B60" s="6">
        <v>2360546529</v>
      </c>
      <c r="C60" s="6">
        <v>2343757653</v>
      </c>
      <c r="D60" s="23">
        <v>2759382230</v>
      </c>
      <c r="E60" s="24">
        <v>5801490230</v>
      </c>
      <c r="F60" s="6">
        <v>5801490230</v>
      </c>
      <c r="G60" s="25">
        <v>5801490230</v>
      </c>
      <c r="H60" s="26">
        <v>6456341450</v>
      </c>
      <c r="I60" s="24">
        <v>7001979024</v>
      </c>
      <c r="J60" s="6">
        <v>7535890624</v>
      </c>
      <c r="K60" s="25">
        <v>8116674890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127855</v>
      </c>
      <c r="C62" s="98">
        <v>151724</v>
      </c>
      <c r="D62" s="99">
        <v>193199</v>
      </c>
      <c r="E62" s="97">
        <v>124962</v>
      </c>
      <c r="F62" s="98">
        <v>124962</v>
      </c>
      <c r="G62" s="99">
        <v>124962</v>
      </c>
      <c r="H62" s="100">
        <v>165684</v>
      </c>
      <c r="I62" s="97">
        <v>122000</v>
      </c>
      <c r="J62" s="98">
        <v>122000</v>
      </c>
      <c r="K62" s="99">
        <v>143184</v>
      </c>
    </row>
    <row r="63" spans="1:11" ht="13.5">
      <c r="A63" s="96" t="s">
        <v>63</v>
      </c>
      <c r="B63" s="97">
        <v>188659</v>
      </c>
      <c r="C63" s="98">
        <v>153735</v>
      </c>
      <c r="D63" s="99">
        <v>151450</v>
      </c>
      <c r="E63" s="97">
        <v>136000</v>
      </c>
      <c r="F63" s="98">
        <v>136000</v>
      </c>
      <c r="G63" s="99">
        <v>136000</v>
      </c>
      <c r="H63" s="100">
        <v>270604</v>
      </c>
      <c r="I63" s="97">
        <v>140000</v>
      </c>
      <c r="J63" s="98">
        <v>144000</v>
      </c>
      <c r="K63" s="99">
        <v>248104</v>
      </c>
    </row>
    <row r="64" spans="1:11" ht="13.5">
      <c r="A64" s="96" t="s">
        <v>64</v>
      </c>
      <c r="B64" s="97">
        <v>399000</v>
      </c>
      <c r="C64" s="98">
        <v>447000</v>
      </c>
      <c r="D64" s="99">
        <v>420000</v>
      </c>
      <c r="E64" s="97">
        <v>415000</v>
      </c>
      <c r="F64" s="98">
        <v>414000</v>
      </c>
      <c r="G64" s="99">
        <v>414000</v>
      </c>
      <c r="H64" s="100">
        <v>414000</v>
      </c>
      <c r="I64" s="97">
        <v>410000</v>
      </c>
      <c r="J64" s="98">
        <v>410000</v>
      </c>
      <c r="K64" s="99">
        <v>397200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88</v>
      </c>
      <c r="B70" s="5">
        <f>IF(ISERROR(B71/B72),0,(B71/B72))</f>
        <v>0.9335011212563146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89</v>
      </c>
      <c r="B71" s="2">
        <f>+B83</f>
        <v>25123686000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90</v>
      </c>
      <c r="B72" s="2">
        <f>+B77</f>
        <v>26913396704</v>
      </c>
      <c r="C72" s="2">
        <f aca="true" t="shared" si="10" ref="C72:K72">+C77</f>
        <v>-66216761</v>
      </c>
      <c r="D72" s="2">
        <f t="shared" si="10"/>
        <v>-74180075</v>
      </c>
      <c r="E72" s="2">
        <f t="shared" si="10"/>
        <v>34409287034</v>
      </c>
      <c r="F72" s="2">
        <f t="shared" si="10"/>
        <v>34420049322</v>
      </c>
      <c r="G72" s="2">
        <f t="shared" si="10"/>
        <v>34420049322</v>
      </c>
      <c r="H72" s="2">
        <f t="shared" si="10"/>
        <v>30389333355</v>
      </c>
      <c r="I72" s="2">
        <f t="shared" si="10"/>
        <v>35476092810</v>
      </c>
      <c r="J72" s="2">
        <f t="shared" si="10"/>
        <v>39188561500</v>
      </c>
      <c r="K72" s="2">
        <f t="shared" si="10"/>
        <v>42197210340</v>
      </c>
    </row>
    <row r="73" spans="1:11" ht="12.75" hidden="1">
      <c r="A73" s="2" t="s">
        <v>91</v>
      </c>
      <c r="B73" s="2">
        <f>+B74</f>
        <v>-5392306605.166665</v>
      </c>
      <c r="C73" s="2">
        <f aca="true" t="shared" si="11" ref="C73:K73">+(C78+C80+C81+C82)-(B78+B80+B81+B82)</f>
        <v>-6905835718</v>
      </c>
      <c r="D73" s="2">
        <f t="shared" si="11"/>
        <v>748830559</v>
      </c>
      <c r="E73" s="2">
        <f t="shared" si="11"/>
        <v>-677677841</v>
      </c>
      <c r="F73" s="2">
        <f>+(F78+F80+F81+F82)-(D78+D80+D81+D82)</f>
        <v>-677677841</v>
      </c>
      <c r="G73" s="2">
        <f>+(G78+G80+G81+G82)-(D78+D80+D81+D82)</f>
        <v>-677677841</v>
      </c>
      <c r="H73" s="2">
        <f>+(H78+H80+H81+H82)-(D78+D80+D81+D82)</f>
        <v>3842837634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92</v>
      </c>
      <c r="B74" s="2">
        <f>+TREND(C74:E74)</f>
        <v>-5392306605.166665</v>
      </c>
      <c r="C74" s="2">
        <f>+C73</f>
        <v>-6905835718</v>
      </c>
      <c r="D74" s="2">
        <f aca="true" t="shared" si="12" ref="D74:K74">+D73</f>
        <v>748830559</v>
      </c>
      <c r="E74" s="2">
        <f t="shared" si="12"/>
        <v>-677677841</v>
      </c>
      <c r="F74" s="2">
        <f t="shared" si="12"/>
        <v>-677677841</v>
      </c>
      <c r="G74" s="2">
        <f t="shared" si="12"/>
        <v>-677677841</v>
      </c>
      <c r="H74" s="2">
        <f t="shared" si="12"/>
        <v>3842837634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93</v>
      </c>
      <c r="B75" s="2">
        <f>+B84-(((B80+B81+B78)*B70)-B79)</f>
        <v>1023875678.1076336</v>
      </c>
      <c r="C75" s="2">
        <f aca="true" t="shared" si="13" ref="C75:K75">+C84-(((C80+C81+C78)*C70)-C79)</f>
        <v>4715339971</v>
      </c>
      <c r="D75" s="2">
        <f t="shared" si="13"/>
        <v>5788030678</v>
      </c>
      <c r="E75" s="2">
        <f t="shared" si="13"/>
        <v>4606242357</v>
      </c>
      <c r="F75" s="2">
        <f t="shared" si="13"/>
        <v>4474459357</v>
      </c>
      <c r="G75" s="2">
        <f t="shared" si="13"/>
        <v>4474459357</v>
      </c>
      <c r="H75" s="2">
        <f t="shared" si="13"/>
        <v>-1954114026</v>
      </c>
      <c r="I75" s="2">
        <f t="shared" si="13"/>
        <v>4052742816</v>
      </c>
      <c r="J75" s="2">
        <f t="shared" si="13"/>
        <v>4525711013</v>
      </c>
      <c r="K75" s="2">
        <f t="shared" si="13"/>
        <v>4776709637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26913396704</v>
      </c>
      <c r="C77" s="3">
        <v>-66216761</v>
      </c>
      <c r="D77" s="3">
        <v>-74180075</v>
      </c>
      <c r="E77" s="3">
        <v>34409287034</v>
      </c>
      <c r="F77" s="3">
        <v>34420049322</v>
      </c>
      <c r="G77" s="3">
        <v>34420049322</v>
      </c>
      <c r="H77" s="3">
        <v>30389333355</v>
      </c>
      <c r="I77" s="3">
        <v>35476092810</v>
      </c>
      <c r="J77" s="3">
        <v>39188561500</v>
      </c>
      <c r="K77" s="3">
        <v>42197210340</v>
      </c>
    </row>
    <row r="78" spans="1:11" ht="12.75" hidden="1">
      <c r="A78" s="1" t="s">
        <v>67</v>
      </c>
      <c r="B78" s="3">
        <v>84749000</v>
      </c>
      <c r="C78" s="3">
        <v>0</v>
      </c>
      <c r="D78" s="3">
        <v>1</v>
      </c>
      <c r="E78" s="3">
        <v>0</v>
      </c>
      <c r="F78" s="3">
        <v>0</v>
      </c>
      <c r="G78" s="3">
        <v>0</v>
      </c>
      <c r="H78" s="3">
        <v>-15205912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7364065000</v>
      </c>
      <c r="C79" s="3">
        <v>619353</v>
      </c>
      <c r="D79" s="3">
        <v>468367477</v>
      </c>
      <c r="E79" s="3">
        <v>0</v>
      </c>
      <c r="F79" s="3">
        <v>0</v>
      </c>
      <c r="G79" s="3">
        <v>0</v>
      </c>
      <c r="H79" s="3">
        <v>-1954114026</v>
      </c>
      <c r="I79" s="3">
        <v>0</v>
      </c>
      <c r="J79" s="3">
        <v>0</v>
      </c>
      <c r="K79" s="3">
        <v>0</v>
      </c>
    </row>
    <row r="80" spans="1:11" ht="12.75" hidden="1">
      <c r="A80" s="1" t="s">
        <v>69</v>
      </c>
      <c r="B80" s="3">
        <v>4022047000</v>
      </c>
      <c r="C80" s="3">
        <v>-181543594</v>
      </c>
      <c r="D80" s="3">
        <v>622304231</v>
      </c>
      <c r="E80" s="3">
        <v>0</v>
      </c>
      <c r="F80" s="3">
        <v>0</v>
      </c>
      <c r="G80" s="3">
        <v>0</v>
      </c>
      <c r="H80" s="3">
        <v>2891161456</v>
      </c>
      <c r="I80" s="3">
        <v>0</v>
      </c>
      <c r="J80" s="3">
        <v>0</v>
      </c>
      <c r="K80" s="3">
        <v>0</v>
      </c>
    </row>
    <row r="81" spans="1:11" ht="12.75" hidden="1">
      <c r="A81" s="1" t="s">
        <v>70</v>
      </c>
      <c r="B81" s="3">
        <v>2685043000</v>
      </c>
      <c r="C81" s="3">
        <v>110390876</v>
      </c>
      <c r="D81" s="3">
        <v>55267091</v>
      </c>
      <c r="E81" s="3">
        <v>0</v>
      </c>
      <c r="F81" s="3">
        <v>0</v>
      </c>
      <c r="G81" s="3">
        <v>0</v>
      </c>
      <c r="H81" s="3">
        <v>1646705362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42844000</v>
      </c>
      <c r="C82" s="3">
        <v>0</v>
      </c>
      <c r="D82" s="3">
        <v>106518</v>
      </c>
      <c r="E82" s="3">
        <v>0</v>
      </c>
      <c r="F82" s="3">
        <v>0</v>
      </c>
      <c r="G82" s="3">
        <v>0</v>
      </c>
      <c r="H82" s="3">
        <v>-2145431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25123686000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4714720618</v>
      </c>
      <c r="D84" s="3">
        <v>5319663201</v>
      </c>
      <c r="E84" s="3">
        <v>4606242357</v>
      </c>
      <c r="F84" s="3">
        <v>4474459357</v>
      </c>
      <c r="G84" s="3">
        <v>4474459357</v>
      </c>
      <c r="H84" s="3">
        <v>0</v>
      </c>
      <c r="I84" s="3">
        <v>4052742816</v>
      </c>
      <c r="J84" s="3">
        <v>4525711013</v>
      </c>
      <c r="K84" s="3">
        <v>4776709637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8100322273</v>
      </c>
      <c r="C5" s="6">
        <v>8674279096</v>
      </c>
      <c r="D5" s="23">
        <v>9542010643</v>
      </c>
      <c r="E5" s="24">
        <v>9916684794</v>
      </c>
      <c r="F5" s="6">
        <v>9897154096</v>
      </c>
      <c r="G5" s="25">
        <v>9897154096</v>
      </c>
      <c r="H5" s="26">
        <v>10081179031</v>
      </c>
      <c r="I5" s="24">
        <v>10511518816</v>
      </c>
      <c r="J5" s="6">
        <v>11555663152</v>
      </c>
      <c r="K5" s="25">
        <v>12624125710</v>
      </c>
    </row>
    <row r="6" spans="1:11" ht="13.5">
      <c r="A6" s="22" t="s">
        <v>19</v>
      </c>
      <c r="B6" s="6">
        <v>17878267129</v>
      </c>
      <c r="C6" s="6">
        <v>17055142942</v>
      </c>
      <c r="D6" s="23">
        <v>18929233450</v>
      </c>
      <c r="E6" s="24">
        <v>19690195518</v>
      </c>
      <c r="F6" s="6">
        <v>19705479627</v>
      </c>
      <c r="G6" s="25">
        <v>19705479627</v>
      </c>
      <c r="H6" s="26">
        <v>20099325402</v>
      </c>
      <c r="I6" s="24">
        <v>19885709445</v>
      </c>
      <c r="J6" s="6">
        <v>22553509497</v>
      </c>
      <c r="K6" s="25">
        <v>24407147977</v>
      </c>
    </row>
    <row r="7" spans="1:11" ht="13.5">
      <c r="A7" s="22" t="s">
        <v>20</v>
      </c>
      <c r="B7" s="6">
        <v>800331474</v>
      </c>
      <c r="C7" s="6">
        <v>895812992</v>
      </c>
      <c r="D7" s="23">
        <v>1136550270</v>
      </c>
      <c r="E7" s="24">
        <v>919395420</v>
      </c>
      <c r="F7" s="6">
        <v>926333779</v>
      </c>
      <c r="G7" s="25">
        <v>926333779</v>
      </c>
      <c r="H7" s="26">
        <v>1298854635</v>
      </c>
      <c r="I7" s="24">
        <v>855610055</v>
      </c>
      <c r="J7" s="6">
        <v>887846154</v>
      </c>
      <c r="K7" s="25">
        <v>920682968</v>
      </c>
    </row>
    <row r="8" spans="1:11" ht="13.5">
      <c r="A8" s="22" t="s">
        <v>21</v>
      </c>
      <c r="B8" s="6">
        <v>5864444871</v>
      </c>
      <c r="C8" s="6">
        <v>4038469547</v>
      </c>
      <c r="D8" s="23">
        <v>4487357114</v>
      </c>
      <c r="E8" s="24">
        <v>4806082214</v>
      </c>
      <c r="F8" s="6">
        <v>5290814466</v>
      </c>
      <c r="G8" s="25">
        <v>5290814466</v>
      </c>
      <c r="H8" s="26">
        <v>4983212127</v>
      </c>
      <c r="I8" s="24">
        <v>5608723565</v>
      </c>
      <c r="J8" s="6">
        <v>5573928009</v>
      </c>
      <c r="K8" s="25">
        <v>6020848683</v>
      </c>
    </row>
    <row r="9" spans="1:11" ht="13.5">
      <c r="A9" s="22" t="s">
        <v>22</v>
      </c>
      <c r="B9" s="6">
        <v>3739271846</v>
      </c>
      <c r="C9" s="6">
        <v>6234766053</v>
      </c>
      <c r="D9" s="23">
        <v>6180396078</v>
      </c>
      <c r="E9" s="24">
        <v>5762184448</v>
      </c>
      <c r="F9" s="6">
        <v>5528706113</v>
      </c>
      <c r="G9" s="25">
        <v>5528706113</v>
      </c>
      <c r="H9" s="26">
        <v>5938989532</v>
      </c>
      <c r="I9" s="24">
        <v>5581540748</v>
      </c>
      <c r="J9" s="6">
        <v>5991603903</v>
      </c>
      <c r="K9" s="25">
        <v>6264934101</v>
      </c>
    </row>
    <row r="10" spans="1:11" ht="25.5">
      <c r="A10" s="27" t="s">
        <v>83</v>
      </c>
      <c r="B10" s="28">
        <f>SUM(B5:B9)</f>
        <v>36382637593</v>
      </c>
      <c r="C10" s="29">
        <f aca="true" t="shared" si="0" ref="C10:K10">SUM(C5:C9)</f>
        <v>36898470630</v>
      </c>
      <c r="D10" s="30">
        <f t="shared" si="0"/>
        <v>40275547555</v>
      </c>
      <c r="E10" s="28">
        <f t="shared" si="0"/>
        <v>41094542394</v>
      </c>
      <c r="F10" s="29">
        <f t="shared" si="0"/>
        <v>41348488081</v>
      </c>
      <c r="G10" s="31">
        <f t="shared" si="0"/>
        <v>41348488081</v>
      </c>
      <c r="H10" s="32">
        <f t="shared" si="0"/>
        <v>42401560727</v>
      </c>
      <c r="I10" s="28">
        <f t="shared" si="0"/>
        <v>42443102629</v>
      </c>
      <c r="J10" s="29">
        <f t="shared" si="0"/>
        <v>46562550715</v>
      </c>
      <c r="K10" s="31">
        <f t="shared" si="0"/>
        <v>50237739439</v>
      </c>
    </row>
    <row r="11" spans="1:11" ht="13.5">
      <c r="A11" s="22" t="s">
        <v>23</v>
      </c>
      <c r="B11" s="6">
        <v>9728886463</v>
      </c>
      <c r="C11" s="6">
        <v>10983956670</v>
      </c>
      <c r="D11" s="23">
        <v>12413817648</v>
      </c>
      <c r="E11" s="24">
        <v>13908777362</v>
      </c>
      <c r="F11" s="6">
        <v>14035202406</v>
      </c>
      <c r="G11" s="25">
        <v>14035202406</v>
      </c>
      <c r="H11" s="26">
        <v>12852766723</v>
      </c>
      <c r="I11" s="24">
        <v>15296103671</v>
      </c>
      <c r="J11" s="6">
        <v>16695357935</v>
      </c>
      <c r="K11" s="25">
        <v>18073833675</v>
      </c>
    </row>
    <row r="12" spans="1:11" ht="13.5">
      <c r="A12" s="22" t="s">
        <v>24</v>
      </c>
      <c r="B12" s="6">
        <v>138951344</v>
      </c>
      <c r="C12" s="6">
        <v>122688149</v>
      </c>
      <c r="D12" s="23">
        <v>161296697</v>
      </c>
      <c r="E12" s="24">
        <v>179818080</v>
      </c>
      <c r="F12" s="6">
        <v>179818080</v>
      </c>
      <c r="G12" s="25">
        <v>179818080</v>
      </c>
      <c r="H12" s="26">
        <v>167520521</v>
      </c>
      <c r="I12" s="24">
        <v>189675276</v>
      </c>
      <c r="J12" s="6">
        <v>201017850</v>
      </c>
      <c r="K12" s="25">
        <v>213099028</v>
      </c>
    </row>
    <row r="13" spans="1:11" ht="13.5">
      <c r="A13" s="22" t="s">
        <v>84</v>
      </c>
      <c r="B13" s="6">
        <v>2340816628</v>
      </c>
      <c r="C13" s="6">
        <v>3085118987</v>
      </c>
      <c r="D13" s="23">
        <v>2886134631</v>
      </c>
      <c r="E13" s="24">
        <v>3065249821</v>
      </c>
      <c r="F13" s="6">
        <v>3229704892</v>
      </c>
      <c r="G13" s="25">
        <v>3229704892</v>
      </c>
      <c r="H13" s="26">
        <v>3058683913</v>
      </c>
      <c r="I13" s="24">
        <v>3354566590</v>
      </c>
      <c r="J13" s="6">
        <v>3432308321</v>
      </c>
      <c r="K13" s="25">
        <v>3609588478</v>
      </c>
    </row>
    <row r="14" spans="1:11" ht="13.5">
      <c r="A14" s="22" t="s">
        <v>25</v>
      </c>
      <c r="B14" s="6">
        <v>732912531</v>
      </c>
      <c r="C14" s="6">
        <v>852270869</v>
      </c>
      <c r="D14" s="23">
        <v>788634577</v>
      </c>
      <c r="E14" s="24">
        <v>790755887</v>
      </c>
      <c r="F14" s="6">
        <v>800815730</v>
      </c>
      <c r="G14" s="25">
        <v>800815730</v>
      </c>
      <c r="H14" s="26">
        <v>814407403</v>
      </c>
      <c r="I14" s="24">
        <v>828459652</v>
      </c>
      <c r="J14" s="6">
        <v>1239001936</v>
      </c>
      <c r="K14" s="25">
        <v>1445613596</v>
      </c>
    </row>
    <row r="15" spans="1:11" ht="13.5">
      <c r="A15" s="22" t="s">
        <v>26</v>
      </c>
      <c r="B15" s="6">
        <v>8937942931</v>
      </c>
      <c r="C15" s="6">
        <v>9346977370</v>
      </c>
      <c r="D15" s="23">
        <v>9992303813</v>
      </c>
      <c r="E15" s="24">
        <v>11746243296</v>
      </c>
      <c r="F15" s="6">
        <v>11232492006</v>
      </c>
      <c r="G15" s="25">
        <v>11232492006</v>
      </c>
      <c r="H15" s="26">
        <v>11228896210</v>
      </c>
      <c r="I15" s="24">
        <v>11618742049</v>
      </c>
      <c r="J15" s="6">
        <v>12802380900</v>
      </c>
      <c r="K15" s="25">
        <v>13859227541</v>
      </c>
    </row>
    <row r="16" spans="1:11" ht="13.5">
      <c r="A16" s="22" t="s">
        <v>21</v>
      </c>
      <c r="B16" s="6">
        <v>111828852</v>
      </c>
      <c r="C16" s="6">
        <v>396432642</v>
      </c>
      <c r="D16" s="23">
        <v>336816381</v>
      </c>
      <c r="E16" s="24">
        <v>374859553</v>
      </c>
      <c r="F16" s="6">
        <v>520810987</v>
      </c>
      <c r="G16" s="25">
        <v>520810987</v>
      </c>
      <c r="H16" s="26">
        <v>396134552</v>
      </c>
      <c r="I16" s="24">
        <v>432363823</v>
      </c>
      <c r="J16" s="6">
        <v>405986794</v>
      </c>
      <c r="K16" s="25">
        <v>354514653</v>
      </c>
    </row>
    <row r="17" spans="1:11" ht="13.5">
      <c r="A17" s="22" t="s">
        <v>27</v>
      </c>
      <c r="B17" s="6">
        <v>11032292394</v>
      </c>
      <c r="C17" s="6">
        <v>8602310226</v>
      </c>
      <c r="D17" s="23">
        <v>9585333929</v>
      </c>
      <c r="E17" s="24">
        <v>12033539561</v>
      </c>
      <c r="F17" s="6">
        <v>11848323365</v>
      </c>
      <c r="G17" s="25">
        <v>11848323365</v>
      </c>
      <c r="H17" s="26">
        <v>11921726490</v>
      </c>
      <c r="I17" s="24">
        <v>13424593241</v>
      </c>
      <c r="J17" s="6">
        <v>12347127496</v>
      </c>
      <c r="K17" s="25">
        <v>13088081429</v>
      </c>
    </row>
    <row r="18" spans="1:11" ht="13.5">
      <c r="A18" s="33" t="s">
        <v>28</v>
      </c>
      <c r="B18" s="34">
        <f>SUM(B11:B17)</f>
        <v>33023631143</v>
      </c>
      <c r="C18" s="35">
        <f aca="true" t="shared" si="1" ref="C18:K18">SUM(C11:C17)</f>
        <v>33389754913</v>
      </c>
      <c r="D18" s="36">
        <f t="shared" si="1"/>
        <v>36164337676</v>
      </c>
      <c r="E18" s="34">
        <f t="shared" si="1"/>
        <v>42099243560</v>
      </c>
      <c r="F18" s="35">
        <f t="shared" si="1"/>
        <v>41847167466</v>
      </c>
      <c r="G18" s="37">
        <f t="shared" si="1"/>
        <v>41847167466</v>
      </c>
      <c r="H18" s="38">
        <f t="shared" si="1"/>
        <v>40440135812</v>
      </c>
      <c r="I18" s="34">
        <f t="shared" si="1"/>
        <v>45144504302</v>
      </c>
      <c r="J18" s="35">
        <f t="shared" si="1"/>
        <v>47123181232</v>
      </c>
      <c r="K18" s="37">
        <f t="shared" si="1"/>
        <v>50643958400</v>
      </c>
    </row>
    <row r="19" spans="1:11" ht="13.5">
      <c r="A19" s="33" t="s">
        <v>29</v>
      </c>
      <c r="B19" s="39">
        <f>+B10-B18</f>
        <v>3359006450</v>
      </c>
      <c r="C19" s="40">
        <f aca="true" t="shared" si="2" ref="C19:K19">+C10-C18</f>
        <v>3508715717</v>
      </c>
      <c r="D19" s="41">
        <f t="shared" si="2"/>
        <v>4111209879</v>
      </c>
      <c r="E19" s="39">
        <f t="shared" si="2"/>
        <v>-1004701166</v>
      </c>
      <c r="F19" s="40">
        <f t="shared" si="2"/>
        <v>-498679385</v>
      </c>
      <c r="G19" s="42">
        <f t="shared" si="2"/>
        <v>-498679385</v>
      </c>
      <c r="H19" s="43">
        <f t="shared" si="2"/>
        <v>1961424915</v>
      </c>
      <c r="I19" s="39">
        <f t="shared" si="2"/>
        <v>-2701401673</v>
      </c>
      <c r="J19" s="40">
        <f t="shared" si="2"/>
        <v>-560630517</v>
      </c>
      <c r="K19" s="42">
        <f t="shared" si="2"/>
        <v>-406218961</v>
      </c>
    </row>
    <row r="20" spans="1:11" ht="25.5">
      <c r="A20" s="44" t="s">
        <v>30</v>
      </c>
      <c r="B20" s="45">
        <v>2005296790</v>
      </c>
      <c r="C20" s="46">
        <v>1732663235</v>
      </c>
      <c r="D20" s="47">
        <v>2078059827</v>
      </c>
      <c r="E20" s="45">
        <v>2211385423</v>
      </c>
      <c r="F20" s="46">
        <v>2356435677</v>
      </c>
      <c r="G20" s="48">
        <v>2356435677</v>
      </c>
      <c r="H20" s="49">
        <v>1913311038</v>
      </c>
      <c r="I20" s="45">
        <v>2815828138</v>
      </c>
      <c r="J20" s="46">
        <v>3245567795</v>
      </c>
      <c r="K20" s="48">
        <v>3332526173</v>
      </c>
    </row>
    <row r="21" spans="1:11" ht="63.75">
      <c r="A21" s="50" t="s">
        <v>85</v>
      </c>
      <c r="B21" s="51">
        <v>16515625</v>
      </c>
      <c r="C21" s="52">
        <v>209560754</v>
      </c>
      <c r="D21" s="53">
        <v>225755489</v>
      </c>
      <c r="E21" s="51">
        <v>167615765</v>
      </c>
      <c r="F21" s="52">
        <v>157498336</v>
      </c>
      <c r="G21" s="54">
        <v>157498336</v>
      </c>
      <c r="H21" s="55">
        <v>192822863</v>
      </c>
      <c r="I21" s="51">
        <v>189225872</v>
      </c>
      <c r="J21" s="52">
        <v>194438994</v>
      </c>
      <c r="K21" s="54">
        <v>226003252</v>
      </c>
    </row>
    <row r="22" spans="1:11" ht="25.5">
      <c r="A22" s="56" t="s">
        <v>86</v>
      </c>
      <c r="B22" s="57">
        <f>SUM(B19:B21)</f>
        <v>5380818865</v>
      </c>
      <c r="C22" s="58">
        <f aca="true" t="shared" si="3" ref="C22:K22">SUM(C19:C21)</f>
        <v>5450939706</v>
      </c>
      <c r="D22" s="59">
        <f t="shared" si="3"/>
        <v>6415025195</v>
      </c>
      <c r="E22" s="57">
        <f t="shared" si="3"/>
        <v>1374300022</v>
      </c>
      <c r="F22" s="58">
        <f t="shared" si="3"/>
        <v>2015254628</v>
      </c>
      <c r="G22" s="60">
        <f t="shared" si="3"/>
        <v>2015254628</v>
      </c>
      <c r="H22" s="61">
        <f t="shared" si="3"/>
        <v>4067558816</v>
      </c>
      <c r="I22" s="57">
        <f t="shared" si="3"/>
        <v>303652337</v>
      </c>
      <c r="J22" s="58">
        <f t="shared" si="3"/>
        <v>2879376272</v>
      </c>
      <c r="K22" s="60">
        <f t="shared" si="3"/>
        <v>3152310464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5380818865</v>
      </c>
      <c r="C24" s="40">
        <f aca="true" t="shared" si="4" ref="C24:K24">SUM(C22:C23)</f>
        <v>5450939706</v>
      </c>
      <c r="D24" s="41">
        <f t="shared" si="4"/>
        <v>6415025195</v>
      </c>
      <c r="E24" s="39">
        <f t="shared" si="4"/>
        <v>1374300022</v>
      </c>
      <c r="F24" s="40">
        <f t="shared" si="4"/>
        <v>2015254628</v>
      </c>
      <c r="G24" s="42">
        <f t="shared" si="4"/>
        <v>2015254628</v>
      </c>
      <c r="H24" s="43">
        <f t="shared" si="4"/>
        <v>4067558816</v>
      </c>
      <c r="I24" s="39">
        <f t="shared" si="4"/>
        <v>303652337</v>
      </c>
      <c r="J24" s="40">
        <f t="shared" si="4"/>
        <v>2879376272</v>
      </c>
      <c r="K24" s="42">
        <f t="shared" si="4"/>
        <v>3152310464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87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6272557377</v>
      </c>
      <c r="C27" s="7">
        <v>3537231700</v>
      </c>
      <c r="D27" s="69">
        <v>3493720938</v>
      </c>
      <c r="E27" s="70">
        <v>8430911243</v>
      </c>
      <c r="F27" s="7">
        <v>6768405495</v>
      </c>
      <c r="G27" s="71">
        <v>6768405495</v>
      </c>
      <c r="H27" s="72">
        <v>3813809467</v>
      </c>
      <c r="I27" s="70">
        <v>9681356781</v>
      </c>
      <c r="J27" s="7">
        <v>9680727953</v>
      </c>
      <c r="K27" s="71">
        <v>10704494374</v>
      </c>
    </row>
    <row r="28" spans="1:11" ht="13.5">
      <c r="A28" s="73" t="s">
        <v>34</v>
      </c>
      <c r="B28" s="6">
        <v>2127388181</v>
      </c>
      <c r="C28" s="6">
        <v>675698956</v>
      </c>
      <c r="D28" s="23">
        <v>1048947538</v>
      </c>
      <c r="E28" s="24">
        <v>2265085429</v>
      </c>
      <c r="F28" s="6">
        <v>2398573128</v>
      </c>
      <c r="G28" s="25">
        <v>2398573128</v>
      </c>
      <c r="H28" s="26">
        <v>878051882</v>
      </c>
      <c r="I28" s="24">
        <v>2883814158</v>
      </c>
      <c r="J28" s="6">
        <v>3312979195</v>
      </c>
      <c r="K28" s="25">
        <v>3424875224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2739195909</v>
      </c>
      <c r="C30" s="6">
        <v>1724163100</v>
      </c>
      <c r="D30" s="23">
        <v>1867483190</v>
      </c>
      <c r="E30" s="24">
        <v>4917495090</v>
      </c>
      <c r="F30" s="6">
        <v>3263160166</v>
      </c>
      <c r="G30" s="25">
        <v>3263160166</v>
      </c>
      <c r="H30" s="26">
        <v>1979614732</v>
      </c>
      <c r="I30" s="24">
        <v>2500000000</v>
      </c>
      <c r="J30" s="6">
        <v>5000000001</v>
      </c>
      <c r="K30" s="25">
        <v>5000000000</v>
      </c>
    </row>
    <row r="31" spans="1:11" ht="13.5">
      <c r="A31" s="22" t="s">
        <v>36</v>
      </c>
      <c r="B31" s="6">
        <v>1405973287</v>
      </c>
      <c r="C31" s="6">
        <v>0</v>
      </c>
      <c r="D31" s="23">
        <v>0</v>
      </c>
      <c r="E31" s="24">
        <v>42479155</v>
      </c>
      <c r="F31" s="6">
        <v>62595690</v>
      </c>
      <c r="G31" s="25">
        <v>62595690</v>
      </c>
      <c r="H31" s="26">
        <v>1414518</v>
      </c>
      <c r="I31" s="24">
        <v>4282555028</v>
      </c>
      <c r="J31" s="6">
        <v>1354936308</v>
      </c>
      <c r="K31" s="25">
        <v>2263928964</v>
      </c>
    </row>
    <row r="32" spans="1:11" ht="13.5">
      <c r="A32" s="33" t="s">
        <v>37</v>
      </c>
      <c r="B32" s="7">
        <f>SUM(B28:B31)</f>
        <v>6272557377</v>
      </c>
      <c r="C32" s="7">
        <f aca="true" t="shared" si="5" ref="C32:K32">SUM(C28:C31)</f>
        <v>2399862056</v>
      </c>
      <c r="D32" s="69">
        <f t="shared" si="5"/>
        <v>2916430728</v>
      </c>
      <c r="E32" s="70">
        <f t="shared" si="5"/>
        <v>7225059674</v>
      </c>
      <c r="F32" s="7">
        <f t="shared" si="5"/>
        <v>5724328984</v>
      </c>
      <c r="G32" s="71">
        <f t="shared" si="5"/>
        <v>5724328984</v>
      </c>
      <c r="H32" s="72">
        <f t="shared" si="5"/>
        <v>2859081132</v>
      </c>
      <c r="I32" s="70">
        <f t="shared" si="5"/>
        <v>9666369186</v>
      </c>
      <c r="J32" s="7">
        <f t="shared" si="5"/>
        <v>9667915504</v>
      </c>
      <c r="K32" s="71">
        <f t="shared" si="5"/>
        <v>10688804188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11891860172</v>
      </c>
      <c r="C35" s="6">
        <v>14254084899</v>
      </c>
      <c r="D35" s="23">
        <v>17848394183</v>
      </c>
      <c r="E35" s="24">
        <v>18660158968</v>
      </c>
      <c r="F35" s="6">
        <v>18220879783</v>
      </c>
      <c r="G35" s="25">
        <v>18220879783</v>
      </c>
      <c r="H35" s="26">
        <v>18830240821</v>
      </c>
      <c r="I35" s="24">
        <v>15579108965</v>
      </c>
      <c r="J35" s="6">
        <v>17646329592</v>
      </c>
      <c r="K35" s="25">
        <v>18101778480</v>
      </c>
    </row>
    <row r="36" spans="1:11" ht="13.5">
      <c r="A36" s="22" t="s">
        <v>40</v>
      </c>
      <c r="B36" s="6">
        <v>46775348226</v>
      </c>
      <c r="C36" s="6">
        <v>50613760780</v>
      </c>
      <c r="D36" s="23">
        <v>52765070238</v>
      </c>
      <c r="E36" s="24">
        <v>62018109534</v>
      </c>
      <c r="F36" s="6">
        <v>60107374336</v>
      </c>
      <c r="G36" s="25">
        <v>60107374336</v>
      </c>
      <c r="H36" s="26">
        <v>56409806986</v>
      </c>
      <c r="I36" s="24">
        <v>63512949418</v>
      </c>
      <c r="J36" s="6">
        <v>70109828446</v>
      </c>
      <c r="K36" s="25">
        <v>77587190302</v>
      </c>
    </row>
    <row r="37" spans="1:11" ht="13.5">
      <c r="A37" s="22" t="s">
        <v>41</v>
      </c>
      <c r="B37" s="6">
        <v>8848578284</v>
      </c>
      <c r="C37" s="6">
        <v>8561736837</v>
      </c>
      <c r="D37" s="23">
        <v>7873348202</v>
      </c>
      <c r="E37" s="24">
        <v>12843793983</v>
      </c>
      <c r="F37" s="6">
        <v>8252143712</v>
      </c>
      <c r="G37" s="25">
        <v>8252143712</v>
      </c>
      <c r="H37" s="26">
        <v>8102466885</v>
      </c>
      <c r="I37" s="24">
        <v>9110090132</v>
      </c>
      <c r="J37" s="6">
        <v>11277697699</v>
      </c>
      <c r="K37" s="25">
        <v>12972273909</v>
      </c>
    </row>
    <row r="38" spans="1:11" ht="13.5">
      <c r="A38" s="22" t="s">
        <v>42</v>
      </c>
      <c r="B38" s="6">
        <v>11909149904</v>
      </c>
      <c r="C38" s="6">
        <v>12781828185</v>
      </c>
      <c r="D38" s="23">
        <v>13327434246</v>
      </c>
      <c r="E38" s="24">
        <v>14911172135</v>
      </c>
      <c r="F38" s="6">
        <v>14923025938</v>
      </c>
      <c r="G38" s="25">
        <v>14923025938</v>
      </c>
      <c r="H38" s="26">
        <v>13450870826</v>
      </c>
      <c r="I38" s="24">
        <v>17684925430</v>
      </c>
      <c r="J38" s="6">
        <v>21247827589</v>
      </c>
      <c r="K38" s="25">
        <v>24324583553</v>
      </c>
    </row>
    <row r="39" spans="1:11" ht="13.5">
      <c r="A39" s="22" t="s">
        <v>43</v>
      </c>
      <c r="B39" s="6">
        <v>37909480210</v>
      </c>
      <c r="C39" s="6">
        <v>38073340882</v>
      </c>
      <c r="D39" s="23">
        <v>42997657344</v>
      </c>
      <c r="E39" s="24">
        <v>51549002185</v>
      </c>
      <c r="F39" s="6">
        <v>53080933556</v>
      </c>
      <c r="G39" s="25">
        <v>53080933556</v>
      </c>
      <c r="H39" s="26">
        <v>49591736754</v>
      </c>
      <c r="I39" s="24">
        <v>51947591641</v>
      </c>
      <c r="J39" s="6">
        <v>52316683682</v>
      </c>
      <c r="K39" s="25">
        <v>55205451770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6658019000</v>
      </c>
      <c r="C42" s="6">
        <v>0</v>
      </c>
      <c r="D42" s="23">
        <v>-23017607</v>
      </c>
      <c r="E42" s="24">
        <v>0</v>
      </c>
      <c r="F42" s="6">
        <v>0</v>
      </c>
      <c r="G42" s="25">
        <v>0</v>
      </c>
      <c r="H42" s="26">
        <v>0</v>
      </c>
      <c r="I42" s="24">
        <v>37809656320</v>
      </c>
      <c r="J42" s="6">
        <v>43186021961</v>
      </c>
      <c r="K42" s="25">
        <v>46696104468</v>
      </c>
    </row>
    <row r="43" spans="1:11" ht="13.5">
      <c r="A43" s="22" t="s">
        <v>46</v>
      </c>
      <c r="B43" s="6">
        <v>-6309132000</v>
      </c>
      <c r="C43" s="6">
        <v>-4569001442</v>
      </c>
      <c r="D43" s="23">
        <v>-624940323</v>
      </c>
      <c r="E43" s="24">
        <v>5061402167</v>
      </c>
      <c r="F43" s="6">
        <v>-2256772600</v>
      </c>
      <c r="G43" s="25">
        <v>-2256772600</v>
      </c>
      <c r="H43" s="26">
        <v>-3586278806</v>
      </c>
      <c r="I43" s="24">
        <v>-704568344</v>
      </c>
      <c r="J43" s="6">
        <v>3037562291</v>
      </c>
      <c r="K43" s="25">
        <v>3118206573</v>
      </c>
    </row>
    <row r="44" spans="1:11" ht="13.5">
      <c r="A44" s="22" t="s">
        <v>47</v>
      </c>
      <c r="B44" s="6">
        <v>-379235000</v>
      </c>
      <c r="C44" s="6">
        <v>398408787</v>
      </c>
      <c r="D44" s="23">
        <v>61744471</v>
      </c>
      <c r="E44" s="24">
        <v>-66749766</v>
      </c>
      <c r="F44" s="6">
        <v>117813179</v>
      </c>
      <c r="G44" s="25">
        <v>117813179</v>
      </c>
      <c r="H44" s="26">
        <v>33907014</v>
      </c>
      <c r="I44" s="24">
        <v>2408427768</v>
      </c>
      <c r="J44" s="6">
        <v>3712578407</v>
      </c>
      <c r="K44" s="25">
        <v>4535438797</v>
      </c>
    </row>
    <row r="45" spans="1:11" ht="13.5">
      <c r="A45" s="33" t="s">
        <v>48</v>
      </c>
      <c r="B45" s="7">
        <v>3773576000</v>
      </c>
      <c r="C45" s="7">
        <v>-3448597019</v>
      </c>
      <c r="D45" s="69">
        <v>7106474905</v>
      </c>
      <c r="E45" s="70">
        <v>4994652401</v>
      </c>
      <c r="F45" s="7">
        <v>-2138959421</v>
      </c>
      <c r="G45" s="71">
        <v>-2138959421</v>
      </c>
      <c r="H45" s="72">
        <v>7581854231</v>
      </c>
      <c r="I45" s="70">
        <v>49308743745</v>
      </c>
      <c r="J45" s="7">
        <v>56615845659</v>
      </c>
      <c r="K45" s="71">
        <v>62506406838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9716651130</v>
      </c>
      <c r="C48" s="6">
        <v>12217330013</v>
      </c>
      <c r="D48" s="23">
        <v>16107425019</v>
      </c>
      <c r="E48" s="24">
        <v>6628582590</v>
      </c>
      <c r="F48" s="6">
        <v>12141822009</v>
      </c>
      <c r="G48" s="25">
        <v>12141822009</v>
      </c>
      <c r="H48" s="26">
        <v>17916110710</v>
      </c>
      <c r="I48" s="24">
        <v>12617430530</v>
      </c>
      <c r="J48" s="6">
        <v>14371509043</v>
      </c>
      <c r="K48" s="25">
        <v>14549575864</v>
      </c>
    </row>
    <row r="49" spans="1:11" ht="13.5">
      <c r="A49" s="22" t="s">
        <v>51</v>
      </c>
      <c r="B49" s="6">
        <f>+B75</f>
        <v>1363667066.8159113</v>
      </c>
      <c r="C49" s="6">
        <f aca="true" t="shared" si="6" ref="C49:K49">+C75</f>
        <v>12048073452</v>
      </c>
      <c r="D49" s="23">
        <f t="shared" si="6"/>
        <v>13636225392</v>
      </c>
      <c r="E49" s="24">
        <f t="shared" si="6"/>
        <v>21054265908</v>
      </c>
      <c r="F49" s="6">
        <f t="shared" si="6"/>
        <v>16180596058</v>
      </c>
      <c r="G49" s="25">
        <f t="shared" si="6"/>
        <v>16180596058</v>
      </c>
      <c r="H49" s="26">
        <f t="shared" si="6"/>
        <v>6240515608</v>
      </c>
      <c r="I49" s="24">
        <f t="shared" si="6"/>
        <v>7865955806.742798</v>
      </c>
      <c r="J49" s="6">
        <f t="shared" si="6"/>
        <v>8158963121.521421</v>
      </c>
      <c r="K49" s="25">
        <f t="shared" si="6"/>
        <v>9120760472.559313</v>
      </c>
    </row>
    <row r="50" spans="1:11" ht="13.5">
      <c r="A50" s="33" t="s">
        <v>52</v>
      </c>
      <c r="B50" s="7">
        <f>+B48-B49</f>
        <v>8352984063.184089</v>
      </c>
      <c r="C50" s="7">
        <f aca="true" t="shared" si="7" ref="C50:K50">+C48-C49</f>
        <v>169256561</v>
      </c>
      <c r="D50" s="69">
        <f t="shared" si="7"/>
        <v>2471199627</v>
      </c>
      <c r="E50" s="70">
        <f t="shared" si="7"/>
        <v>-14425683318</v>
      </c>
      <c r="F50" s="7">
        <f t="shared" si="7"/>
        <v>-4038774049</v>
      </c>
      <c r="G50" s="71">
        <f t="shared" si="7"/>
        <v>-4038774049</v>
      </c>
      <c r="H50" s="72">
        <f t="shared" si="7"/>
        <v>11675595102</v>
      </c>
      <c r="I50" s="70">
        <f t="shared" si="7"/>
        <v>4751474723.257202</v>
      </c>
      <c r="J50" s="7">
        <f t="shared" si="7"/>
        <v>6212545921.478579</v>
      </c>
      <c r="K50" s="71">
        <f t="shared" si="7"/>
        <v>5428815391.440687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42019723372</v>
      </c>
      <c r="C53" s="6">
        <v>42023925465</v>
      </c>
      <c r="D53" s="23">
        <v>44659040241</v>
      </c>
      <c r="E53" s="24">
        <v>53454658693</v>
      </c>
      <c r="F53" s="6">
        <v>50949656643</v>
      </c>
      <c r="G53" s="25">
        <v>50949656643</v>
      </c>
      <c r="H53" s="26">
        <v>47260232972</v>
      </c>
      <c r="I53" s="24">
        <v>41789262741</v>
      </c>
      <c r="J53" s="6">
        <v>48032749251</v>
      </c>
      <c r="K53" s="25">
        <v>54091556287</v>
      </c>
    </row>
    <row r="54" spans="1:11" ht="13.5">
      <c r="A54" s="22" t="s">
        <v>55</v>
      </c>
      <c r="B54" s="6">
        <v>2340816628</v>
      </c>
      <c r="C54" s="6">
        <v>0</v>
      </c>
      <c r="D54" s="23">
        <v>2925174825</v>
      </c>
      <c r="E54" s="24">
        <v>2995996721</v>
      </c>
      <c r="F54" s="6">
        <v>3160451792</v>
      </c>
      <c r="G54" s="25">
        <v>3160451792</v>
      </c>
      <c r="H54" s="26">
        <v>2937101397</v>
      </c>
      <c r="I54" s="24">
        <v>3285313490</v>
      </c>
      <c r="J54" s="6">
        <v>3360298948</v>
      </c>
      <c r="K54" s="25">
        <v>3534691529</v>
      </c>
    </row>
    <row r="55" spans="1:11" ht="13.5">
      <c r="A55" s="22" t="s">
        <v>56</v>
      </c>
      <c r="B55" s="6">
        <v>2922418534</v>
      </c>
      <c r="C55" s="6">
        <v>714582156</v>
      </c>
      <c r="D55" s="23">
        <v>627338917</v>
      </c>
      <c r="E55" s="24">
        <v>2774238580</v>
      </c>
      <c r="F55" s="6">
        <v>2086444912</v>
      </c>
      <c r="G55" s="25">
        <v>2086444912</v>
      </c>
      <c r="H55" s="26">
        <v>904631693</v>
      </c>
      <c r="I55" s="24">
        <v>3122935556</v>
      </c>
      <c r="J55" s="6">
        <v>3190297873</v>
      </c>
      <c r="K55" s="25">
        <v>4118083861</v>
      </c>
    </row>
    <row r="56" spans="1:11" ht="13.5">
      <c r="A56" s="22" t="s">
        <v>57</v>
      </c>
      <c r="B56" s="6">
        <v>3761915151</v>
      </c>
      <c r="C56" s="6">
        <v>1529357872</v>
      </c>
      <c r="D56" s="23">
        <v>1050650081</v>
      </c>
      <c r="E56" s="24">
        <v>4170377564</v>
      </c>
      <c r="F56" s="6">
        <v>3949863855</v>
      </c>
      <c r="G56" s="25">
        <v>3949863855</v>
      </c>
      <c r="H56" s="26">
        <v>1170433322</v>
      </c>
      <c r="I56" s="24">
        <v>4618658503</v>
      </c>
      <c r="J56" s="6">
        <v>5139684114</v>
      </c>
      <c r="K56" s="25">
        <v>5388182361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1156117385</v>
      </c>
      <c r="C59" s="6">
        <v>1402781307</v>
      </c>
      <c r="D59" s="23">
        <v>1541656745</v>
      </c>
      <c r="E59" s="24">
        <v>1695855824</v>
      </c>
      <c r="F59" s="6">
        <v>1674856014</v>
      </c>
      <c r="G59" s="25">
        <v>1674856014</v>
      </c>
      <c r="H59" s="26">
        <v>1674856014</v>
      </c>
      <c r="I59" s="24">
        <v>1712589742</v>
      </c>
      <c r="J59" s="6">
        <v>1888529746</v>
      </c>
      <c r="K59" s="25">
        <v>2051278745</v>
      </c>
    </row>
    <row r="60" spans="1:11" ht="13.5">
      <c r="A60" s="90" t="s">
        <v>60</v>
      </c>
      <c r="B60" s="6">
        <v>1184792126</v>
      </c>
      <c r="C60" s="6">
        <v>1387065770</v>
      </c>
      <c r="D60" s="23">
        <v>1478535443</v>
      </c>
      <c r="E60" s="24">
        <v>1263535435</v>
      </c>
      <c r="F60" s="6">
        <v>1252592586</v>
      </c>
      <c r="G60" s="25">
        <v>1252592586</v>
      </c>
      <c r="H60" s="26">
        <v>1252592586</v>
      </c>
      <c r="I60" s="24">
        <v>1272116192</v>
      </c>
      <c r="J60" s="6">
        <v>1322907116</v>
      </c>
      <c r="K60" s="25">
        <v>1376113934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217</v>
      </c>
      <c r="C63" s="98">
        <v>217</v>
      </c>
      <c r="D63" s="99">
        <v>72</v>
      </c>
      <c r="E63" s="97">
        <v>149</v>
      </c>
      <c r="F63" s="98">
        <v>149</v>
      </c>
      <c r="G63" s="99">
        <v>149</v>
      </c>
      <c r="H63" s="100">
        <v>149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35341</v>
      </c>
      <c r="C64" s="98">
        <v>33566</v>
      </c>
      <c r="D64" s="99">
        <v>31126</v>
      </c>
      <c r="E64" s="97">
        <v>29626</v>
      </c>
      <c r="F64" s="98">
        <v>29626</v>
      </c>
      <c r="G64" s="99">
        <v>29626</v>
      </c>
      <c r="H64" s="100">
        <v>29626</v>
      </c>
      <c r="I64" s="97">
        <v>28126</v>
      </c>
      <c r="J64" s="98">
        <v>26626</v>
      </c>
      <c r="K64" s="99">
        <v>25126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88</v>
      </c>
      <c r="B70" s="5">
        <f>IF(ISERROR(B71/B72),0,(B71/B72))</f>
        <v>0.9421017678094661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0.906057023581315</v>
      </c>
      <c r="J70" s="5">
        <f t="shared" si="8"/>
        <v>0.9488207443234259</v>
      </c>
      <c r="K70" s="5">
        <f t="shared" si="8"/>
        <v>0.9503976466272627</v>
      </c>
    </row>
    <row r="71" spans="1:11" ht="12.75" hidden="1">
      <c r="A71" s="2" t="s">
        <v>89</v>
      </c>
      <c r="B71" s="2">
        <f>+B83</f>
        <v>27559175000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32200932756</v>
      </c>
      <c r="J71" s="2">
        <f t="shared" si="9"/>
        <v>37609828068</v>
      </c>
      <c r="K71" s="2">
        <f t="shared" si="9"/>
        <v>40674100786</v>
      </c>
    </row>
    <row r="72" spans="1:11" ht="12.75" hidden="1">
      <c r="A72" s="2" t="s">
        <v>90</v>
      </c>
      <c r="B72" s="2">
        <f>+B77</f>
        <v>29252864119</v>
      </c>
      <c r="C72" s="2">
        <f aca="true" t="shared" si="10" ref="C72:K72">+C77</f>
        <v>31567661163</v>
      </c>
      <c r="D72" s="2">
        <f t="shared" si="10"/>
        <v>34136954392</v>
      </c>
      <c r="E72" s="2">
        <f t="shared" si="10"/>
        <v>34931618656</v>
      </c>
      <c r="F72" s="2">
        <f t="shared" si="10"/>
        <v>34674124647</v>
      </c>
      <c r="G72" s="2">
        <f t="shared" si="10"/>
        <v>34674124647</v>
      </c>
      <c r="H72" s="2">
        <f t="shared" si="10"/>
        <v>35472120223</v>
      </c>
      <c r="I72" s="2">
        <f t="shared" si="10"/>
        <v>35539631522</v>
      </c>
      <c r="J72" s="2">
        <f t="shared" si="10"/>
        <v>39638496832</v>
      </c>
      <c r="K72" s="2">
        <f t="shared" si="10"/>
        <v>42796929191</v>
      </c>
    </row>
    <row r="73" spans="1:11" ht="12.75" hidden="1">
      <c r="A73" s="2" t="s">
        <v>91</v>
      </c>
      <c r="B73" s="2">
        <f>+B74</f>
        <v>-762375515.6666665</v>
      </c>
      <c r="C73" s="2">
        <f aca="true" t="shared" si="11" ref="C73:K73">+(C78+C80+C81+C82)-(B78+B80+B81+B82)</f>
        <v>-41672707</v>
      </c>
      <c r="D73" s="2">
        <f t="shared" si="11"/>
        <v>364414794</v>
      </c>
      <c r="E73" s="2">
        <f t="shared" si="11"/>
        <v>5094719147</v>
      </c>
      <c r="F73" s="2">
        <f>+(F78+F80+F81+F82)-(D78+D80+D81+D82)</f>
        <v>1489672226</v>
      </c>
      <c r="G73" s="2">
        <f>+(G78+G80+G81+G82)-(D78+D80+D81+D82)</f>
        <v>1489672226</v>
      </c>
      <c r="H73" s="2">
        <f>+(H78+H80+H81+H82)-(D78+D80+D81+D82)</f>
        <v>-41604021</v>
      </c>
      <c r="I73" s="2">
        <f>+(I78+I80+I81+I82)-(E78+E80+E81+E82)</f>
        <v>-3064129474</v>
      </c>
      <c r="J73" s="2">
        <f t="shared" si="11"/>
        <v>587984924</v>
      </c>
      <c r="K73" s="2">
        <f t="shared" si="11"/>
        <v>664724057</v>
      </c>
    </row>
    <row r="74" spans="1:11" ht="12.75" hidden="1">
      <c r="A74" s="2" t="s">
        <v>92</v>
      </c>
      <c r="B74" s="2">
        <f>+TREND(C74:E74)</f>
        <v>-762375515.6666665</v>
      </c>
      <c r="C74" s="2">
        <f>+C73</f>
        <v>-41672707</v>
      </c>
      <c r="D74" s="2">
        <f aca="true" t="shared" si="12" ref="D74:K74">+D73</f>
        <v>364414794</v>
      </c>
      <c r="E74" s="2">
        <f t="shared" si="12"/>
        <v>5094719147</v>
      </c>
      <c r="F74" s="2">
        <f t="shared" si="12"/>
        <v>1489672226</v>
      </c>
      <c r="G74" s="2">
        <f t="shared" si="12"/>
        <v>1489672226</v>
      </c>
      <c r="H74" s="2">
        <f t="shared" si="12"/>
        <v>-41604021</v>
      </c>
      <c r="I74" s="2">
        <f t="shared" si="12"/>
        <v>-3064129474</v>
      </c>
      <c r="J74" s="2">
        <f t="shared" si="12"/>
        <v>587984924</v>
      </c>
      <c r="K74" s="2">
        <f t="shared" si="12"/>
        <v>664724057</v>
      </c>
    </row>
    <row r="75" spans="1:11" ht="12.75" hidden="1">
      <c r="A75" s="2" t="s">
        <v>93</v>
      </c>
      <c r="B75" s="2">
        <f>+B84-(((B80+B81+B78)*B70)-B79)</f>
        <v>1363667066.8159113</v>
      </c>
      <c r="C75" s="2">
        <f aca="true" t="shared" si="13" ref="C75:K75">+C84-(((C80+C81+C78)*C70)-C79)</f>
        <v>12048073452</v>
      </c>
      <c r="D75" s="2">
        <f t="shared" si="13"/>
        <v>13636225392</v>
      </c>
      <c r="E75" s="2">
        <f t="shared" si="13"/>
        <v>21054265908</v>
      </c>
      <c r="F75" s="2">
        <f t="shared" si="13"/>
        <v>16180596058</v>
      </c>
      <c r="G75" s="2">
        <f t="shared" si="13"/>
        <v>16180596058</v>
      </c>
      <c r="H75" s="2">
        <f t="shared" si="13"/>
        <v>6240515608</v>
      </c>
      <c r="I75" s="2">
        <f t="shared" si="13"/>
        <v>7865955806.742798</v>
      </c>
      <c r="J75" s="2">
        <f t="shared" si="13"/>
        <v>8158963121.521421</v>
      </c>
      <c r="K75" s="2">
        <f t="shared" si="13"/>
        <v>9120760472.559313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29252864119</v>
      </c>
      <c r="C77" s="3">
        <v>31567661163</v>
      </c>
      <c r="D77" s="3">
        <v>34136954392</v>
      </c>
      <c r="E77" s="3">
        <v>34931618656</v>
      </c>
      <c r="F77" s="3">
        <v>34674124647</v>
      </c>
      <c r="G77" s="3">
        <v>34674124647</v>
      </c>
      <c r="H77" s="3">
        <v>35472120223</v>
      </c>
      <c r="I77" s="3">
        <v>35539631522</v>
      </c>
      <c r="J77" s="3">
        <v>39638496832</v>
      </c>
      <c r="K77" s="3">
        <v>42796929191</v>
      </c>
    </row>
    <row r="78" spans="1:11" ht="12.75" hidden="1">
      <c r="A78" s="1" t="s">
        <v>67</v>
      </c>
      <c r="B78" s="3">
        <v>40973201</v>
      </c>
      <c r="C78" s="3">
        <v>41481327</v>
      </c>
      <c r="D78" s="3">
        <v>217571184</v>
      </c>
      <c r="E78" s="3">
        <v>23333270</v>
      </c>
      <c r="F78" s="3">
        <v>192301048</v>
      </c>
      <c r="G78" s="3">
        <v>192301048</v>
      </c>
      <c r="H78" s="3">
        <v>15224818</v>
      </c>
      <c r="I78" s="3">
        <v>186786622</v>
      </c>
      <c r="J78" s="3">
        <v>181865525</v>
      </c>
      <c r="K78" s="3">
        <v>177433924</v>
      </c>
    </row>
    <row r="79" spans="1:11" ht="12.75" hidden="1">
      <c r="A79" s="1" t="s">
        <v>68</v>
      </c>
      <c r="B79" s="3">
        <v>7166929157</v>
      </c>
      <c r="C79" s="3">
        <v>6318239604</v>
      </c>
      <c r="D79" s="3">
        <v>6333550234</v>
      </c>
      <c r="E79" s="3">
        <v>10840415529</v>
      </c>
      <c r="F79" s="3">
        <v>6132407705</v>
      </c>
      <c r="G79" s="3">
        <v>6132407705</v>
      </c>
      <c r="H79" s="3">
        <v>6240515608</v>
      </c>
      <c r="I79" s="3">
        <v>6649748039</v>
      </c>
      <c r="J79" s="3">
        <v>7378153844</v>
      </c>
      <c r="K79" s="3">
        <v>8354451654</v>
      </c>
    </row>
    <row r="80" spans="1:11" ht="12.75" hidden="1">
      <c r="A80" s="1" t="s">
        <v>69</v>
      </c>
      <c r="B80" s="3">
        <v>5025959644</v>
      </c>
      <c r="C80" s="3">
        <v>4533241259</v>
      </c>
      <c r="D80" s="3">
        <v>5487349030</v>
      </c>
      <c r="E80" s="3">
        <v>11552483755</v>
      </c>
      <c r="F80" s="3">
        <v>7785319390</v>
      </c>
      <c r="G80" s="3">
        <v>7785319390</v>
      </c>
      <c r="H80" s="3">
        <v>5521165648</v>
      </c>
      <c r="I80" s="3">
        <v>8332937920</v>
      </c>
      <c r="J80" s="3">
        <v>8926822934</v>
      </c>
      <c r="K80" s="3">
        <v>9596786261</v>
      </c>
    </row>
    <row r="81" spans="1:11" ht="12.75" hidden="1">
      <c r="A81" s="1" t="s">
        <v>70</v>
      </c>
      <c r="B81" s="3">
        <v>1092977144</v>
      </c>
      <c r="C81" s="3">
        <v>1545511638</v>
      </c>
      <c r="D81" s="3">
        <v>781641871</v>
      </c>
      <c r="E81" s="3">
        <v>0</v>
      </c>
      <c r="F81" s="3">
        <v>0</v>
      </c>
      <c r="G81" s="3">
        <v>0</v>
      </c>
      <c r="H81" s="3">
        <v>909007849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14201012</v>
      </c>
      <c r="C82" s="3">
        <v>12204070</v>
      </c>
      <c r="D82" s="3">
        <v>10291003</v>
      </c>
      <c r="E82" s="3">
        <v>15755210</v>
      </c>
      <c r="F82" s="3">
        <v>8904876</v>
      </c>
      <c r="G82" s="3">
        <v>8904876</v>
      </c>
      <c r="H82" s="3">
        <v>9850752</v>
      </c>
      <c r="I82" s="3">
        <v>7718219</v>
      </c>
      <c r="J82" s="3">
        <v>6739226</v>
      </c>
      <c r="K82" s="3">
        <v>5931557</v>
      </c>
    </row>
    <row r="83" spans="1:11" ht="12.75" hidden="1">
      <c r="A83" s="1" t="s">
        <v>72</v>
      </c>
      <c r="B83" s="3">
        <v>27559175000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32200932756</v>
      </c>
      <c r="J83" s="3">
        <v>37609828068</v>
      </c>
      <c r="K83" s="3">
        <v>40674100786</v>
      </c>
    </row>
    <row r="84" spans="1:11" ht="12.75" hidden="1">
      <c r="A84" s="1" t="s">
        <v>73</v>
      </c>
      <c r="B84" s="3">
        <v>0</v>
      </c>
      <c r="C84" s="3">
        <v>5729833848</v>
      </c>
      <c r="D84" s="3">
        <v>7302675158</v>
      </c>
      <c r="E84" s="3">
        <v>10213850379</v>
      </c>
      <c r="F84" s="3">
        <v>10048188353</v>
      </c>
      <c r="G84" s="3">
        <v>10048188353</v>
      </c>
      <c r="H84" s="3">
        <v>0</v>
      </c>
      <c r="I84" s="3">
        <v>8935564028</v>
      </c>
      <c r="J84" s="3">
        <v>9423321841</v>
      </c>
      <c r="K84" s="3">
        <v>10055704680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2020-11-02T12:08:28Z</dcterms:created>
  <dcterms:modified xsi:type="dcterms:W3CDTF">2020-11-02T12:09:11Z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